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Økonomi\Kapitaldekning\Rapportering 2022 2 kvartal\Input til Pilar 3\"/>
    </mc:Choice>
  </mc:AlternateContent>
  <xr:revisionPtr revIDLastSave="0" documentId="8_{D19F5C0A-18B8-4F70-BA74-A51D565D5D1E}" xr6:coauthVersionLast="47" xr6:coauthVersionMax="47" xr10:uidLastSave="{00000000-0000-0000-0000-000000000000}"/>
  <bookViews>
    <workbookView xWindow="-120" yWindow="-120" windowWidth="29040" windowHeight="17640" tabRatio="834" xr2:uid="{00000000-000D-0000-FFFF-FFFF00000000}"/>
  </bookViews>
  <sheets>
    <sheet name="Innholdsfortegnelse" sheetId="27" r:id="rId1"/>
    <sheet name="1" sheetId="32" r:id="rId2"/>
    <sheet name="2" sheetId="4" r:id="rId3"/>
    <sheet name="3" sheetId="14" r:id="rId4"/>
    <sheet name="4" sheetId="6" r:id="rId5"/>
    <sheet name="5" sheetId="28" r:id="rId6"/>
    <sheet name="6" sheetId="20" r:id="rId7"/>
    <sheet name="7" sheetId="21" r:id="rId8"/>
    <sheet name="10" sheetId="19" r:id="rId9"/>
    <sheet name="11" sheetId="18" r:id="rId10"/>
    <sheet name="12" sheetId="17" r:id="rId11"/>
    <sheet name="13" sheetId="9" r:id="rId12"/>
    <sheet name="14" sheetId="16" r:id="rId13"/>
    <sheet name="15" sheetId="15" r:id="rId14"/>
    <sheet name="16" sheetId="13" r:id="rId15"/>
    <sheet name="17" sheetId="29" r:id="rId16"/>
    <sheet name="18" sheetId="42" r:id="rId17"/>
    <sheet name="19" sheetId="30" r:id="rId18"/>
    <sheet name="20" sheetId="43" r:id="rId19"/>
    <sheet name="21" sheetId="8" r:id="rId20"/>
    <sheet name="22" sheetId="10" r:id="rId21"/>
    <sheet name="26" sheetId="23" r:id="rId22"/>
    <sheet name="27" sheetId="11" r:id="rId23"/>
    <sheet name="28" sheetId="37" r:id="rId24"/>
    <sheet name="29" sheetId="38" r:id="rId25"/>
    <sheet name="30" sheetId="39" r:id="rId26"/>
    <sheet name="31" sheetId="41" r:id="rId27"/>
    <sheet name="32" sheetId="45" r:id="rId28"/>
    <sheet name="33" sheetId="47" r:id="rId29"/>
  </sheets>
  <externalReferences>
    <externalReference r:id="rId30"/>
    <externalReference r:id="rId31"/>
    <externalReference r:id="rId32"/>
  </externalReferences>
  <definedNames>
    <definedName name="__123Graph_ABALADAGS" hidden="1">[1]Tabell!#REF!</definedName>
    <definedName name="__123Graph_BBALADAGS" hidden="1">[1]Tabell!#REF!</definedName>
    <definedName name="__123Graph_CBALADAGS" hidden="1">[1]Tabell!#REF!</definedName>
    <definedName name="__123Graph_DBALADAGS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0" hidden="1">Innholdsfortegnelse!$A$1:$AP$31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Toc288045747" localSheetId="1">'1'!#REF!</definedName>
    <definedName name="_Toc288045748" localSheetId="2">'2'!#REF!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hidden="1">{#N/A,#N/A,FALSE,"Annual Earnings Model";#N/A,#N/A,FALSE,"Quarterly Earnings Model";#N/A,#N/A,FALSE,"Header";#N/A,#N/A,FALSE,"Notes"}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hidden="1">[1]Tabell!#REF!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hidden="1">{#N/A,#N/A,FALSE,"Annual Earnings Model";#N/A,#N/A,FALSE,"Quarterly Earnings Model";#N/A,#N/A,FALSE,"Header";#N/A,#N/A,FALSE,"Notes"}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 localSheetId="1">'1'!$A$1:$I$23</definedName>
    <definedName name="_xlnm.Print_Area" localSheetId="8">'10'!$A$1:$G$29</definedName>
    <definedName name="_xlnm.Print_Area" localSheetId="9">'11'!$A$1:$F$21</definedName>
    <definedName name="_xlnm.Print_Area" localSheetId="10">'12'!$A$1:$E$27</definedName>
    <definedName name="_xlnm.Print_Area" localSheetId="11">'13'!$A$1:$D$5</definedName>
    <definedName name="_xlnm.Print_Area" localSheetId="12">'14'!$A$1:$D$2</definedName>
    <definedName name="_xlnm.Print_Area" localSheetId="13">'15'!$A$1:$E$34</definedName>
    <definedName name="_xlnm.Print_Area" localSheetId="14">'16'!$A$1:$G$158</definedName>
    <definedName name="_xlnm.Print_Area" localSheetId="15">'17'!$A$1:$D$2</definedName>
    <definedName name="_xlnm.Print_Area" localSheetId="16">'18'!$A$1:$D$3</definedName>
    <definedName name="_xlnm.Print_Area" localSheetId="2">'2'!$A$1:$E$59</definedName>
    <definedName name="_xlnm.Print_Area" localSheetId="19">'21'!$A$1:$I$3</definedName>
    <definedName name="_xlnm.Print_Area" localSheetId="20">'22'!$A$1:$G$15</definedName>
    <definedName name="_xlnm.Print_Area" localSheetId="21">'26'!$A$1:$E$10</definedName>
    <definedName name="_xlnm.Print_Area" localSheetId="22">'27'!$A$1:$E$33</definedName>
    <definedName name="_xlnm.Print_Area" localSheetId="23">'28'!$A$1:$D$46</definedName>
    <definedName name="_xlnm.Print_Area" localSheetId="3">'3'!$A$1:$F$31</definedName>
    <definedName name="_xlnm.Print_Area" localSheetId="5">'5'!$A$1:$I$19</definedName>
    <definedName name="_xlnm.Print_Area" localSheetId="6">'6'!$A$1:$G$3</definedName>
    <definedName name="_xlnm.Print_Area" localSheetId="7">'7'!$A$1:$C$19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hidden="1">{#N/A,#N/A,FALSE,"Annual Earnings Model";#N/A,#N/A,FALSE,"Quarterly Earnings Model";#N/A,#N/A,FALSE,"Header";#N/A,#N/A,FALSE,"Notes"}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hidden="1">[3]In99!#REF!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9" l="1"/>
  <c r="C7" i="19"/>
  <c r="D33" i="15"/>
  <c r="D28" i="15"/>
  <c r="D16" i="15"/>
  <c r="F7" i="15"/>
  <c r="D11" i="15"/>
  <c r="E33" i="15"/>
  <c r="C33" i="15"/>
  <c r="B33" i="15"/>
  <c r="F32" i="15"/>
  <c r="F31" i="15"/>
  <c r="E28" i="15"/>
  <c r="C28" i="15"/>
  <c r="B28" i="15"/>
  <c r="F27" i="15"/>
  <c r="F26" i="15"/>
  <c r="F25" i="15"/>
  <c r="F24" i="15"/>
  <c r="F28" i="15" l="1"/>
  <c r="F33" i="15"/>
  <c r="I31" i="9" l="1"/>
  <c r="H31" i="9"/>
  <c r="G31" i="9"/>
  <c r="J31" i="9" s="1"/>
  <c r="J30" i="9"/>
  <c r="J29" i="9"/>
  <c r="J28" i="9"/>
  <c r="J27" i="9"/>
  <c r="J26" i="9"/>
  <c r="J25" i="9"/>
  <c r="J23" i="9"/>
  <c r="I17" i="9"/>
  <c r="H17" i="9"/>
  <c r="G17" i="9"/>
  <c r="J17" i="9" s="1"/>
  <c r="J16" i="9"/>
  <c r="J15" i="9"/>
  <c r="J14" i="9"/>
  <c r="J13" i="9"/>
  <c r="J12" i="9"/>
  <c r="J11" i="9"/>
  <c r="J9" i="9"/>
  <c r="D25" i="19" l="1"/>
  <c r="C25" i="19"/>
  <c r="E25" i="19" s="1"/>
  <c r="D24" i="19"/>
  <c r="D26" i="19" s="1"/>
  <c r="C24" i="19"/>
  <c r="C26" i="19" s="1"/>
  <c r="E23" i="19"/>
  <c r="E22" i="19"/>
  <c r="E21" i="19"/>
  <c r="E20" i="19"/>
  <c r="E19" i="19"/>
  <c r="E18" i="19"/>
  <c r="E24" i="19" s="1"/>
  <c r="F7" i="18"/>
  <c r="F6" i="18"/>
  <c r="F5" i="18"/>
  <c r="E26" i="19" l="1"/>
  <c r="B13" i="29"/>
  <c r="C29" i="29"/>
  <c r="B29" i="29"/>
  <c r="G13" i="29"/>
  <c r="F13" i="29"/>
  <c r="F29" i="29"/>
  <c r="G29" i="29"/>
  <c r="C13" i="29" l="1"/>
  <c r="C24" i="11" l="1"/>
  <c r="C19" i="11"/>
  <c r="C10" i="11"/>
  <c r="B19" i="11"/>
  <c r="B24" i="11"/>
  <c r="F17" i="28" l="1"/>
  <c r="F16" i="28"/>
  <c r="G9" i="28"/>
  <c r="G17" i="28" l="1"/>
  <c r="E6" i="17" l="1"/>
  <c r="E7" i="17"/>
  <c r="E8" i="17"/>
  <c r="E9" i="17"/>
  <c r="E10" i="17"/>
  <c r="E12" i="17"/>
  <c r="E14" i="17"/>
  <c r="E5" i="17"/>
  <c r="B6" i="47" l="1"/>
  <c r="C16" i="15" l="1"/>
  <c r="E16" i="15"/>
  <c r="F15" i="15"/>
  <c r="F14" i="15"/>
  <c r="F8" i="15"/>
  <c r="F9" i="15"/>
  <c r="F10" i="15"/>
  <c r="C11" i="15"/>
  <c r="E11" i="15"/>
  <c r="F16" i="15" l="1"/>
  <c r="F11" i="15"/>
  <c r="B10" i="11"/>
  <c r="D11" i="19" l="1"/>
  <c r="D13" i="19" s="1"/>
  <c r="C11" i="19"/>
  <c r="C13" i="19" s="1"/>
  <c r="F13" i="28" l="1"/>
  <c r="G13" i="28" l="1"/>
  <c r="G8" i="28"/>
  <c r="F8" i="28"/>
  <c r="G16" i="28" l="1"/>
  <c r="E12" i="19" l="1"/>
  <c r="D31" i="9" l="1"/>
  <c r="C31" i="9"/>
  <c r="B31" i="9"/>
  <c r="A31" i="9"/>
  <c r="E30" i="9"/>
  <c r="E29" i="9"/>
  <c r="E28" i="9"/>
  <c r="E27" i="9"/>
  <c r="E26" i="9"/>
  <c r="E25" i="9"/>
  <c r="A24" i="9"/>
  <c r="E23" i="9"/>
  <c r="A23" i="9"/>
  <c r="D17" i="9"/>
  <c r="C17" i="9"/>
  <c r="B17" i="9"/>
  <c r="E16" i="9"/>
  <c r="E15" i="9"/>
  <c r="E14" i="9"/>
  <c r="E13" i="9"/>
  <c r="E12" i="9"/>
  <c r="E11" i="9"/>
  <c r="E9" i="9"/>
  <c r="E17" i="9" l="1"/>
  <c r="E31" i="9"/>
  <c r="D7" i="47" l="1"/>
  <c r="C7" i="47"/>
  <c r="B7" i="47"/>
  <c r="C11" i="17" l="1"/>
  <c r="D11" i="17"/>
  <c r="B11" i="17"/>
  <c r="E11" i="17" l="1"/>
  <c r="B13" i="17"/>
  <c r="D13" i="17"/>
  <c r="D15" i="17" s="1"/>
  <c r="C13" i="17"/>
  <c r="C15" i="17" s="1"/>
  <c r="B15" i="17" l="1"/>
  <c r="E15" i="17" s="1"/>
  <c r="E13" i="17"/>
  <c r="E6" i="19"/>
  <c r="E7" i="19"/>
  <c r="E8" i="19"/>
  <c r="E9" i="19"/>
  <c r="E10" i="19"/>
  <c r="E5" i="19"/>
  <c r="E11" i="19" l="1"/>
  <c r="E13" i="19" s="1"/>
  <c r="E8" i="18" l="1"/>
  <c r="D8" i="18"/>
  <c r="C8" i="18"/>
  <c r="B8" i="18"/>
  <c r="F8" i="18" l="1"/>
</calcChain>
</file>

<file path=xl/sharedStrings.xml><?xml version="1.0" encoding="utf-8"?>
<sst xmlns="http://schemas.openxmlformats.org/spreadsheetml/2006/main" count="1813" uniqueCount="785">
  <si>
    <t>Pilar 3 - Vedlegg</t>
  </si>
  <si>
    <t>Oppdatert  2022</t>
  </si>
  <si>
    <t>Arkfane</t>
  </si>
  <si>
    <t>Innhold</t>
  </si>
  <si>
    <t>Oppdateres</t>
  </si>
  <si>
    <t>Tall i mill</t>
  </si>
  <si>
    <t>Konsolidering</t>
  </si>
  <si>
    <t>Kvartalsvis</t>
  </si>
  <si>
    <t>Ansvarlig kapital</t>
  </si>
  <si>
    <t>Risikovektet balanse for kredittrisiko fordelt på engasjementskategorier og underkategorier</t>
  </si>
  <si>
    <t xml:space="preserve">Risikovektet balanse for operasjonell risiko </t>
  </si>
  <si>
    <t>Ansvarlig lånekapital og fondsobligasjoner</t>
  </si>
  <si>
    <t>Årlig</t>
  </si>
  <si>
    <t>Engasjementsbeløp for hver engasjementstype fordelt på geografiske områder før fradrag for nedskrivninger.</t>
  </si>
  <si>
    <t>Samlet engasjementsbeløp fordelt på engasjementstype</t>
  </si>
  <si>
    <t>Engasjementsbeløp for hver engasjementstype fordelt på  bransjer før fradrag for nedskrivninger</t>
  </si>
  <si>
    <t>Engasjementsbeløp for hver engasjementstype fordelt etter gjenstående løpetid</t>
  </si>
  <si>
    <t>Balanseførte nedskrivninger på utlån og finansielle forpliktelser, trinnvis fordelt per næring.</t>
  </si>
  <si>
    <t>Balanseførte nedskrivninger på utlån og finansielle forpliktelser</t>
  </si>
  <si>
    <t>Balanseførte nedskrivinger på utlån og finansielle forpliktelser, trinnvis fordelt på geografiske områder,</t>
  </si>
  <si>
    <t>Avstemming av endringer i henholdsvis verdiendringer og nedskrivinger for engasjementer med verdifall</t>
  </si>
  <si>
    <t>Kredittkvalitet for eksponeringer etter IRB metode</t>
  </si>
  <si>
    <t>IRB Misligholdsnivå - PD-modeller</t>
  </si>
  <si>
    <t>IRB Misligholdsnivå - PD per misligholdsklasse</t>
  </si>
  <si>
    <t>IRB Tapsgrad for misligholdte lån - LGD</t>
  </si>
  <si>
    <t xml:space="preserve">IRB Forventet tap (EL) og faktisk netto regnskapsført tap 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</si>
  <si>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</si>
  <si>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</si>
  <si>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Oversikt over motpartsrisiko for derivater mv. utenfor handelsporteføljen</t>
  </si>
  <si>
    <t>Sensitivitet på netto rentekost før skatt (renteendring på ett prosentpoeng)</t>
  </si>
  <si>
    <t>De viktigste avtalevilkårene for kapitalinstrumenter</t>
  </si>
  <si>
    <t xml:space="preserve">Sammensetningen av ansvarlig kapital </t>
  </si>
  <si>
    <t>Forholdet mellom ansvarlig kapital i regnskapet og den ansvarlige kapitalen som beregnes for kapitaldekningsformål</t>
  </si>
  <si>
    <t>Uvektet kjernekapitalandel (Leverage ratio)</t>
  </si>
  <si>
    <t>Overholdelse av krav om motsyklisk kapitalbuffer</t>
  </si>
  <si>
    <t>Offentliggjøring av godtgjørelse</t>
  </si>
  <si>
    <t>(beløp i mill kroner)</t>
  </si>
  <si>
    <t>Datterselskap og andre eierinteresser</t>
  </si>
  <si>
    <t>Antall aksjer</t>
  </si>
  <si>
    <r>
      <t xml:space="preserve">Bokført verdi </t>
    </r>
    <r>
      <rPr>
        <b/>
        <vertAlign val="superscript"/>
        <sz val="9"/>
        <rFont val="Calibri"/>
        <family val="2"/>
        <scheme val="minor"/>
      </rPr>
      <t xml:space="preserve"> 1)</t>
    </r>
    <r>
      <rPr>
        <b/>
        <sz val="9"/>
        <rFont val="Calibri"/>
        <family val="2"/>
        <scheme val="minor"/>
      </rPr>
      <t xml:space="preserve">
egenkapital</t>
    </r>
  </si>
  <si>
    <t>Eierandel</t>
  </si>
  <si>
    <r>
      <t>Risikovektet balanse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</si>
  <si>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Kapitaldekning </t>
    </r>
    <r>
      <rPr>
        <b/>
        <vertAlign val="superscript"/>
        <sz val="9"/>
        <rFont val="Calibri"/>
        <family val="2"/>
        <scheme val="minor"/>
      </rPr>
      <t>2</t>
    </r>
  </si>
  <si>
    <t>Konsolidering regnskapsformål</t>
  </si>
  <si>
    <t>Konsolidering kapitaldekning</t>
  </si>
  <si>
    <t>Collection eiendom AS</t>
  </si>
  <si>
    <t>IA</t>
  </si>
  <si>
    <t>Ikke konsolidert</t>
  </si>
  <si>
    <t>SpareBank 1 Boligkreditt AS</t>
  </si>
  <si>
    <t xml:space="preserve">Forholdsmessig </t>
  </si>
  <si>
    <t>SpareBank 1 Kreditt AS</t>
  </si>
  <si>
    <t>SpareBank 1 Næringskreditt AS</t>
  </si>
  <si>
    <t>Sum</t>
  </si>
  <si>
    <t>Pr 31.12.2021</t>
  </si>
  <si>
    <t xml:space="preserve">Antall aksjer </t>
  </si>
  <si>
    <t>Kapitaldekning</t>
  </si>
  <si>
    <r>
      <t xml:space="preserve">1)  </t>
    </r>
    <r>
      <rPr>
        <sz val="9"/>
        <rFont val="Calibri"/>
        <family val="2"/>
        <scheme val="minor"/>
      </rPr>
      <t>BN Bank sin andel</t>
    </r>
  </si>
  <si>
    <r>
      <t xml:space="preserve">2)  </t>
    </r>
    <r>
      <rPr>
        <sz val="9"/>
        <rFont val="Calibri"/>
        <family val="2"/>
        <scheme val="minor"/>
      </rPr>
      <t>Ren kjernekapital</t>
    </r>
  </si>
  <si>
    <t>SpareBank 1 Boligkreditt AS bruker IRB metoden i sin kapitaldekningsrapportering</t>
  </si>
  <si>
    <t>SpareBank 1 Kreditt AS benytter standardmetoden i sin kapitaldekningsrapportering.</t>
  </si>
  <si>
    <t>SpareBank 1 Næringskreditt AS benytter standardmetoden i sin kapitaldekningsrapportering.</t>
  </si>
  <si>
    <t xml:space="preserve"> Ansvarlig kapital </t>
  </si>
  <si>
    <t>Ansvarlig kapital, herunder kjernekapital og tilleggskapital samt aktuelle tillegg, fradrag og begrensninger.</t>
  </si>
  <si>
    <t>Samlet minstekrav for BN Bank ASA til ren kjernekapitaldekning inkludert motsyklisk kapitalbuffer og Pilar 2 påslag var</t>
  </si>
  <si>
    <t xml:space="preserve">pr 31.3.2022 og 31.12.2021 15,1 prosent. Kravet består av 4,5 prosent i minstekrav, i tillegg til øvrige bufferkrav hvorav kravet til bevaringsbuffer </t>
  </si>
  <si>
    <t xml:space="preserve">er 2,5 prosent, systemrisikobuffer 4,5 prosent og motsyklisk kapitalbuffer 1,0 prosent. Motsyklisk kapitalbuffer ble som følge av </t>
  </si>
  <si>
    <t>Covid-19 situasjonen redusert med 1,5 %-poeng i mars 2020. Videre har Finanstilsynet fastsatt et individuelt Pilar 2-krav på 2,6 prosent.</t>
  </si>
  <si>
    <t>Konsern</t>
  </si>
  <si>
    <t>Millioner kroner</t>
  </si>
  <si>
    <t>Aksjekapital</t>
  </si>
  <si>
    <t>Overkursfond</t>
  </si>
  <si>
    <r>
      <t>Avsatt utbytte</t>
    </r>
    <r>
      <rPr>
        <vertAlign val="superscript"/>
        <sz val="9"/>
        <rFont val="Calibri"/>
        <family val="2"/>
        <scheme val="minor"/>
      </rPr>
      <t xml:space="preserve"> </t>
    </r>
  </si>
  <si>
    <t>Fond for urealiserte gevinster</t>
  </si>
  <si>
    <t>Annen egenkapital</t>
  </si>
  <si>
    <t xml:space="preserve">Sum egenkapital </t>
  </si>
  <si>
    <t>Kjernekapital</t>
  </si>
  <si>
    <t>Utsatt skatt, goodwill og andre immaterielle eiendeler</t>
  </si>
  <si>
    <t>Fradrag for avsatt utbytte</t>
  </si>
  <si>
    <t>Direkte, indirekte og syntetiske investeringer i selskaper i finansiell sektor</t>
  </si>
  <si>
    <t>Positiv verdi av justert forventet tap etter IRB-metoden</t>
  </si>
  <si>
    <t>Delårsresultat som inngår i kjernekapital</t>
  </si>
  <si>
    <t>Verdijusteringer som følge av kravene om forsvarlig verdsettelse</t>
  </si>
  <si>
    <t>Sum ren kjernekapital</t>
  </si>
  <si>
    <t>Fondsobligasjoner, hybridkapital</t>
  </si>
  <si>
    <t>Sum kjernekapital</t>
  </si>
  <si>
    <t>Tilleggskapital utover kjernekapital</t>
  </si>
  <si>
    <t>Tidsbegrenset ansvarlig kapital</t>
  </si>
  <si>
    <t>Sum tilleggskapital</t>
  </si>
  <si>
    <t/>
  </si>
  <si>
    <t>Sum ansvarlig kapital</t>
  </si>
  <si>
    <t xml:space="preserve">Minimumskrav ansvarlig kapital Basel III </t>
  </si>
  <si>
    <t>Engasjement med spesialiserte foretak</t>
  </si>
  <si>
    <t>Engasjement med øvrige foretak</t>
  </si>
  <si>
    <t>Engasjement med massemarked SMB</t>
  </si>
  <si>
    <t xml:space="preserve">Engasjement med massemarked pant i fast eiendom </t>
  </si>
  <si>
    <t>Engasjement med øvrig massemarked</t>
  </si>
  <si>
    <t>Egenkapitalposisjoner</t>
  </si>
  <si>
    <t>Sum kredittrisiko IRB</t>
  </si>
  <si>
    <t>Stater og sentralbanker</t>
  </si>
  <si>
    <t>Lokale og regionale myndigheter, offentlige foretak</t>
  </si>
  <si>
    <t>Institusjoner</t>
  </si>
  <si>
    <t>Foretak</t>
  </si>
  <si>
    <t>Massemarked</t>
  </si>
  <si>
    <t>Massemarked pant i fast eiendom</t>
  </si>
  <si>
    <t>Obligasjoner med fortrinnsrett</t>
  </si>
  <si>
    <t>Øvrige eiendeler</t>
  </si>
  <si>
    <t>Sum kredittrisiko standardmetoden</t>
  </si>
  <si>
    <t>Operasjonell risiko</t>
  </si>
  <si>
    <t>Kredittverdighet hos motpart (CVA-risiko)</t>
  </si>
  <si>
    <t>Sum beregningsgrunnlag</t>
  </si>
  <si>
    <t xml:space="preserve">Bufferkrav </t>
  </si>
  <si>
    <t>Bevaringsbuffer (2,5 %)</t>
  </si>
  <si>
    <t>Systemrisikobuffer (4,5 %)</t>
  </si>
  <si>
    <t>Sum bufferkrav til ren kjernekapital</t>
  </si>
  <si>
    <t>Tilgjengelig ren kjernekapital (fratrukket 4,5%)</t>
  </si>
  <si>
    <t>Ren kjernekapitaldekning</t>
  </si>
  <si>
    <t>Kjernekapitaldekning</t>
  </si>
  <si>
    <t>Uvektet kjernekapitalandel</t>
  </si>
  <si>
    <t xml:space="preserve"> Risikovektet balanse for kredittrisiko fordelt på engasjementskategorier og underkategorier </t>
  </si>
  <si>
    <t>Engasjement</t>
  </si>
  <si>
    <t>Risikovektet balanse</t>
  </si>
  <si>
    <t>Konsolidert</t>
  </si>
  <si>
    <t xml:space="preserve">Spesialiserte foretak* </t>
  </si>
  <si>
    <t>Foretak SMB</t>
  </si>
  <si>
    <t>Øvrige foretak</t>
  </si>
  <si>
    <t>Massemarked SMB</t>
  </si>
  <si>
    <t>Engasjementer med pant i fast eiendom</t>
  </si>
  <si>
    <t>Øvrige massemarkedsengasjementer</t>
  </si>
  <si>
    <t>Risikovektet balanse kredittrisiko IRB</t>
  </si>
  <si>
    <t>Offentlig sektor</t>
  </si>
  <si>
    <t>Multilaterale utviklingsbanker</t>
  </si>
  <si>
    <t>Engasjement med pant i fast eiendom</t>
  </si>
  <si>
    <t>Misligholdte engasjement</t>
  </si>
  <si>
    <t>Risikovektet balanse standardmetoden</t>
  </si>
  <si>
    <t>Samlet risikovektet balanse knyttet til kredittrisiko</t>
  </si>
  <si>
    <t xml:space="preserve">* BN Bank ASA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</si>
  <si>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</si>
  <si>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</si>
  <si>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</si>
  <si>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</si>
  <si>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Dette arbeidet vil fullføres samtidig med tilpasning til ny Basel standard. </t>
  </si>
  <si>
    <t xml:space="preserve"> Risikovektet balanse for operasjonell risiko etter basismetoden</t>
  </si>
  <si>
    <t>Indikator 2021</t>
  </si>
  <si>
    <t>Indikator 2020</t>
  </si>
  <si>
    <t>Indikator 2019</t>
  </si>
  <si>
    <t>Gjennomsnitt</t>
  </si>
  <si>
    <t>Grunnlag (15 %)</t>
  </si>
  <si>
    <t>Beregningsgrunnlag</t>
  </si>
  <si>
    <t xml:space="preserve"> Ansvarlig lånekapital og fondsobligasjoner</t>
  </si>
  <si>
    <t>Første forfalls-</t>
  </si>
  <si>
    <t>Hovedstol</t>
  </si>
  <si>
    <t>Betingelser</t>
  </si>
  <si>
    <t>Forfall</t>
  </si>
  <si>
    <t>tidspunkt</t>
  </si>
  <si>
    <t>Tidsbegrenset</t>
  </si>
  <si>
    <t>NOK 300</t>
  </si>
  <si>
    <t>3 mnd Nibor + 1,37 % p.a.</t>
  </si>
  <si>
    <t>Sum tidsbegrenset</t>
  </si>
  <si>
    <t>Andel SB 1 Boligkreditt AS (7,20%), se detaljer note 28</t>
  </si>
  <si>
    <t>Fondsobligasjon</t>
  </si>
  <si>
    <t>NOK 225</t>
  </si>
  <si>
    <t>3 mnd Nibor + 3,75 % p.a.</t>
  </si>
  <si>
    <t>Sum fondsobligasjon</t>
  </si>
  <si>
    <t>Andel SB 1 Boligkreditt AS, se detaljer note 28</t>
  </si>
  <si>
    <t>Sum ansvarlig lånekapital</t>
  </si>
  <si>
    <t xml:space="preserve">Sum ansvarlig lånekapital inkl SB 1 Boligkreditt AS </t>
  </si>
  <si>
    <t>Av totalt 692 mill kroner i ansvarlig lånekapital teller 402 mill kroner som tidsbegrenset ansvarlig kapital. Aktiverte kostnader ved låneopptak</t>
  </si>
  <si>
    <t>blir reflektert i beregning av amortisert kost.</t>
  </si>
  <si>
    <t xml:space="preserve"> Engasjementsbeløp for hver engasjementstype fordelt på geografiske områder før fradrag for nedskrivninger</t>
  </si>
  <si>
    <t xml:space="preserve">Med noen få unntak er bankens engasjement mot kunder hjemmehørende i Norge. </t>
  </si>
  <si>
    <t xml:space="preserve"> Samlet engasjementsbeløp fordelt på engasjementstype</t>
  </si>
  <si>
    <t xml:space="preserve">
Engasjementsbeløp</t>
  </si>
  <si>
    <t xml:space="preserve">Gjennomsnittlig 
engasjementsbeløp </t>
  </si>
  <si>
    <t>Brutto engasjement kunder</t>
  </si>
  <si>
    <t>Nedskrivninger på utlån</t>
  </si>
  <si>
    <t>Netto engasjement kunder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</si>
  <si>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</si>
  <si>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</si>
  <si>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 xml:space="preserve"> Engasjementsbeløp* for hver engasjementstype fordelt på  bransjer før fradrag for nedskrivninger</t>
  </si>
  <si>
    <t xml:space="preserve">Brutto utlån </t>
  </si>
  <si>
    <t>Ubenyttet kreditt og garantier</t>
  </si>
  <si>
    <t>Jordbruk, skogbruk og fiske</t>
  </si>
  <si>
    <t>Bygg og anlegg</t>
  </si>
  <si>
    <t>Varehandel, hotell og restaurant</t>
  </si>
  <si>
    <t>Tjenesteytende virksomhet</t>
  </si>
  <si>
    <t>Energi, olje og gass</t>
  </si>
  <si>
    <t>Eiendom</t>
  </si>
  <si>
    <t>Sum foretak</t>
  </si>
  <si>
    <t>Sum brutto engasjement kunder</t>
  </si>
  <si>
    <t>*Tabellene inkluderer kun engasjementer på bankens egen balanse</t>
  </si>
  <si>
    <t xml:space="preserve"> Engasjementsbeløp* for hver engasjementstype fordelt etter gjenstående løpetid</t>
  </si>
  <si>
    <t>Udefinert</t>
  </si>
  <si>
    <t>&lt;1 år</t>
  </si>
  <si>
    <t>1-5 år</t>
  </si>
  <si>
    <t>over 5 år</t>
  </si>
  <si>
    <t>Ubenyttet kreditt</t>
  </si>
  <si>
    <t>Garantier</t>
  </si>
  <si>
    <t>Stater (Norges Bank)</t>
  </si>
  <si>
    <t>Balanseførte nedskrivninger* på utlån og finansielle forpliktelser, trinnfordelt per næring</t>
  </si>
  <si>
    <t xml:space="preserve">
Beløp i mill kroner</t>
  </si>
  <si>
    <t>Trinn 1</t>
  </si>
  <si>
    <t>Trinn 2</t>
  </si>
  <si>
    <t>Trinn 3</t>
  </si>
  <si>
    <t>Sum Næring</t>
  </si>
  <si>
    <t>Sum Personkunder</t>
  </si>
  <si>
    <t>Balanseførte nedskrivninger på utlån</t>
  </si>
  <si>
    <t>Herav reversert over OCI</t>
  </si>
  <si>
    <t>Netto avsetning</t>
  </si>
  <si>
    <t>31.12.2021 (Etter IFRS 9)</t>
  </si>
  <si>
    <t>Balanseførte nedskrivninger* på utlån og finansielle forpliktelser</t>
  </si>
  <si>
    <t xml:space="preserve"> 
Total balanseført nedskrivning utlån</t>
  </si>
  <si>
    <t>01.01.2021 - 31.12.2021</t>
  </si>
  <si>
    <t>01.01.2020 - 31.12.2020</t>
  </si>
  <si>
    <t xml:space="preserve">Trinn 1 </t>
  </si>
  <si>
    <t>Total</t>
  </si>
  <si>
    <t>Balanse 01.01.</t>
  </si>
  <si>
    <t>Endringer 01.01. - 31.12.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</si>
  <si>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</si>
  <si>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</si>
  <si>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</si>
  <si>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</si>
  <si>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</si>
  <si>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</si>
  <si>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Balanse 31.12.</t>
  </si>
  <si>
    <t xml:space="preserve">
Total balanseført nedskrivning finansielle forpliktelser</t>
  </si>
  <si>
    <t>Balanseførte nedskrivinger på utlån og finansielle forpliktelser, trinnvis fordelt på geografiske områder</t>
  </si>
  <si>
    <t xml:space="preserve"> Avstemming av endringer** i henholdsvis verdiendringer og nedskrivinger for engasjementer med verdifall</t>
  </si>
  <si>
    <t>2021
Avsetninger* på utlån og finansielle forpliktelser</t>
  </si>
  <si>
    <t>Endring avsetninger på utlån</t>
  </si>
  <si>
    <t>Netto konstatert</t>
  </si>
  <si>
    <t xml:space="preserve"> Endring avsetninger på finansielle forpliktelser</t>
  </si>
  <si>
    <t>Total 
31.12.2021</t>
  </si>
  <si>
    <t>Avsetning til tap på utlån til amortisert kost - Bedriftsmarked</t>
  </si>
  <si>
    <t>Avsetning til tap på utlån til amortisert kost - Personmarked</t>
  </si>
  <si>
    <t>Avsetning til tap på utlån til virkelig verdi over OCI - Bedriftsmarked</t>
  </si>
  <si>
    <t>Avsetning til tap på utlån til virkelig verdi over OCI - Personmarked</t>
  </si>
  <si>
    <t>Sum avsetninger på utlån og finansielle forpliktelser</t>
  </si>
  <si>
    <t>Presentert som:</t>
  </si>
  <si>
    <t>Avsetning til tap på utlån</t>
  </si>
  <si>
    <t>Annen gjeld - avsetninger, garantier, ubenyttet kreditt, lånetilsagn</t>
  </si>
  <si>
    <t>*) Balanseført avsetning til tap på "Utlån til virkelig verdi over OCI" inkluderer tapsavsetning for trinn 1, trinn 2 og trinn 3. Netto avsetning etter reversering av Trinn 1  for lån vurdert til virkelig verdi over utvidet resultat utgjør 162 millioner kroner.</t>
  </si>
  <si>
    <t>2020
Avsetninger* på utlån og finansielle forpliktelser</t>
  </si>
  <si>
    <t>Total 
31.12.2020</t>
  </si>
  <si>
    <t>**Tabellene inkluderer kun engasjementer på bankens egen balanse</t>
  </si>
  <si>
    <t>Engasjementskategori</t>
  </si>
  <si>
    <t>Risikoklasse</t>
  </si>
  <si>
    <t>Brutto engasjementsbeløp på balansen</t>
  </si>
  <si>
    <t>Brutto engasjementsbeløp utenom balansen</t>
  </si>
  <si>
    <t>EAD</t>
  </si>
  <si>
    <t>Vektet gjennomsnittlig PD</t>
  </si>
  <si>
    <t>Vektet gjennomsnittlig LGD</t>
  </si>
  <si>
    <t>RWA</t>
  </si>
  <si>
    <t>RWA etter SMB rabatt</t>
  </si>
  <si>
    <t>Gjennomsnittlig risikovekt</t>
  </si>
  <si>
    <t>Forventet tap</t>
  </si>
  <si>
    <t>SMB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</si>
  <si>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</si>
  <si>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</si>
  <si>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</si>
  <si>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</si>
  <si>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</si>
  <si>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</si>
  <si>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</si>
  <si>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</si>
  <si>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</si>
  <si>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</si>
  <si>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K</t>
  </si>
  <si>
    <t>Subtotal</t>
  </si>
  <si>
    <t>Spesialiserte foretak</t>
  </si>
  <si>
    <t>Øvrig foretak</t>
  </si>
  <si>
    <t>Øvrig massemarked</t>
  </si>
  <si>
    <t>Total (all portfolios)</t>
  </si>
  <si>
    <t>Uvektet IRB Misligholdsnivå - PD-modeller</t>
  </si>
  <si>
    <t>Massemarked med pant i fast eiendom</t>
  </si>
  <si>
    <t>År</t>
  </si>
  <si>
    <t xml:space="preserve">Estimert mislighold </t>
  </si>
  <si>
    <t xml:space="preserve">Faktisk mislighold </t>
  </si>
  <si>
    <t>EAD-vektet IRB Misligholdsnivå - PD-modeller</t>
  </si>
  <si>
    <t>Uvektet IRB Misligholdsnivå - PD per misligholdsklasse</t>
  </si>
  <si>
    <t>Estimert mislighold</t>
  </si>
  <si>
    <t>Faktisk mislighold</t>
  </si>
  <si>
    <t>2015-2021</t>
  </si>
  <si>
    <t>I</t>
  </si>
  <si>
    <t>Sum massemarked med pant i fast eiendom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</si>
  <si>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</si>
  <si>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</si>
  <si>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</si>
  <si>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</si>
  <si>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</si>
  <si>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</si>
  <si>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</si>
  <si>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</si>
  <si>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</si>
  <si>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</si>
  <si>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IRB Tapsgrad for misligholdte lån - LGD (EAD-vektet) </t>
  </si>
  <si>
    <t>Estimert tapsgrad</t>
  </si>
  <si>
    <t>Faktisk tapsgrad</t>
  </si>
  <si>
    <t>Portefølje</t>
  </si>
  <si>
    <t>2014-2021</t>
  </si>
  <si>
    <t>Estimert tapsgrad er et estimat for økonomiske nedgangstider.</t>
  </si>
  <si>
    <t>Faktisk tap er beregnet realisert LGD. Periode for realisert LGD er basert på år når misligholdet oppstod.</t>
  </si>
  <si>
    <t>Det betyr at realisert LGD for et år kan endres over tid.</t>
  </si>
  <si>
    <t>IRB Forventet tap (EL) og faktisk tap (bokført tap)</t>
  </si>
  <si>
    <t>Massemarked , med pantesikkerhet i boligeiendom</t>
  </si>
  <si>
    <t>Faktisk tap</t>
  </si>
  <si>
    <t>Faktisk tap er basert på bokført tap. Tapet er målt mot IRB-portefølje</t>
  </si>
  <si>
    <t xml:space="preserve"> Samlet engasjementsbeløp og andelen som er sikret med pant i fast eiendom fordelt på engasjementskategorier (IRB)</t>
  </si>
  <si>
    <t xml:space="preserve">Tilnærmet alle IRB engasjement er sikret med pant i fast eiendom. </t>
  </si>
  <si>
    <t xml:space="preserve">Pant i aksjer hvor underliggende verdier er  knyttet til fast eiendom er her definert som pant i fast eiendom. </t>
  </si>
  <si>
    <t xml:space="preserve"> Endringene i engasjement for den enkelte engasjementskategori (IRB)</t>
  </si>
  <si>
    <t>Beløp i mill kroner</t>
  </si>
  <si>
    <t>Engasjement
31.12.2021</t>
  </si>
  <si>
    <t>Engasjement
31.12.2020</t>
  </si>
  <si>
    <t>Endring  
i 2021 (i %)</t>
  </si>
  <si>
    <t>Massemarkedsengasjementer</t>
  </si>
  <si>
    <t xml:space="preserve">  -herav massemarked SMB</t>
  </si>
  <si>
    <t xml:space="preserve">  -herav engasjementer med pant i fast eiendom</t>
  </si>
  <si>
    <t xml:space="preserve">  -herav øvrige massemarkedsengasjementer</t>
  </si>
  <si>
    <t xml:space="preserve">Foretak SMB </t>
  </si>
  <si>
    <t xml:space="preserve">Øvrige foretak </t>
  </si>
  <si>
    <t xml:space="preserve"> Oversikt over motpartsrisiko for derivater mv. </t>
  </si>
  <si>
    <t>Nominell verdi</t>
  </si>
  <si>
    <r>
      <t xml:space="preserve">Risikovektet balanse  2021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</si>
  <si>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Risikovektet balanse  2020 </t>
    </r>
    <r>
      <rPr>
        <vertAlign val="superscript"/>
        <sz val="9"/>
        <rFont val="Calibri"/>
        <family val="2"/>
        <scheme val="minor"/>
      </rPr>
      <t>1)</t>
    </r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</si>
  <si>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</si>
  <si>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Svekket kredittverdighet motpart (CVA)</t>
  </si>
  <si>
    <t>Sum finansielle derivater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</si>
  <si>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</si>
  <si>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</si>
  <si>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</si>
  <si>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</si>
  <si>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</si>
  <si>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</si>
  <si>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</si>
  <si>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</si>
  <si>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</si>
  <si>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</si>
  <si>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</si>
  <si>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</si>
  <si>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6 - 12 mnd</t>
  </si>
  <si>
    <t>1 - 2 år</t>
  </si>
  <si>
    <t>2 - 5 år</t>
  </si>
  <si>
    <t>5 år +</t>
  </si>
  <si>
    <t xml:space="preserve">Herav </t>
  </si>
  <si>
    <t>NOK</t>
  </si>
  <si>
    <t>Øvrige valuta</t>
  </si>
  <si>
    <t>Renterisiko oppstår ved at banken kan ha ulik rentebindingstid på sine eiendeler og forpliktelser. Handelsaktivitetene knyttet til</t>
  </si>
  <si>
    <t>omsetning av renteinstrumenter skal til enhver tid skje innenfor vedtatte rammer og fullmakter. Bankens rammer definerer kvantitative</t>
  </si>
  <si>
    <t xml:space="preserve">mål for maksimalt potensielt tap ved et parallellskift i rentekurven på to prosentpoeng. </t>
  </si>
  <si>
    <t>Rammen er totalt 35 mill kroner.</t>
  </si>
  <si>
    <t xml:space="preserve"> De viktigste avtalevilkårene for kapitalinstrumenter</t>
  </si>
  <si>
    <t>(beløp i hele kroner)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</si>
  <si>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BN Bank ASA eier 7,20 % av SB1 Boligkreditt </t>
  </si>
  <si>
    <t>Utsteder</t>
  </si>
  <si>
    <t>BN Bank ASA</t>
  </si>
  <si>
    <t>SpareBank 1 Boligkreditt</t>
  </si>
  <si>
    <t>Entydig identifikasjonskode (f.eks. CUSIP, ISIN eller Bloombergs identifikasjonskode for rettede emisjoner)</t>
  </si>
  <si>
    <t>NO0010834930</t>
  </si>
  <si>
    <t>NO0010871445</t>
  </si>
  <si>
    <t>NO0012451782</t>
  </si>
  <si>
    <t>NO0012451824</t>
  </si>
  <si>
    <t>NO0010890825</t>
  </si>
  <si>
    <t>NO0010993009</t>
  </si>
  <si>
    <t>NO0010811318</t>
  </si>
  <si>
    <t>NO0010850621</t>
  </si>
  <si>
    <t>NO0010826696</t>
  </si>
  <si>
    <t>NO0010835408</t>
  </si>
  <si>
    <t>NO0010833908</t>
  </si>
  <si>
    <t>NO0010842222</t>
  </si>
  <si>
    <t>Gjeldende lovgivning for instrumentet</t>
  </si>
  <si>
    <t>Norsk rett</t>
  </si>
  <si>
    <t>Behandling etter kapitalregelverket</t>
  </si>
  <si>
    <t>Regler som gjelder i overgansperioden</t>
  </si>
  <si>
    <t>Tier 1</t>
  </si>
  <si>
    <t>Tier 2</t>
  </si>
  <si>
    <t>Annen godkjent kjernekapital</t>
  </si>
  <si>
    <t>Tilleggskapital</t>
  </si>
  <si>
    <t>Regler som gjelder etter overgansperioden</t>
  </si>
  <si>
    <t>Medregning på selskaps- eller (del)konsolidert nivå, selskaps- og (del)konsolidert nivå</t>
  </si>
  <si>
    <t>Selskaps- og konsolidert nivå</t>
  </si>
  <si>
    <t>Delkonsolidert nivå</t>
  </si>
  <si>
    <t>Instrumenttype (typer skal spesifiseres for hver jurisdiksjon)</t>
  </si>
  <si>
    <t>Ansvarlig lånekapital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</si>
  <si>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</si>
  <si>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</si>
  <si>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</si>
  <si>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</si>
  <si>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</si>
  <si>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</si>
  <si>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</si>
  <si>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</si>
  <si>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Gjeld-amortisert kost</t>
  </si>
  <si>
    <t>Egenkapital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</si>
  <si>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</si>
  <si>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</si>
  <si>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</si>
  <si>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</si>
  <si>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</si>
  <si>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</si>
  <si>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</si>
  <si>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</si>
  <si>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01.03.2027, deretter hver Bankdag i de påfølgende renteperioden.
Regulatorisk eller skatterelatert call
Callkurs 100</t>
  </si>
  <si>
    <t>Datoer for eventuell etterfølgende innløsningsrett</t>
  </si>
  <si>
    <t>Kvartalsvis påfølgende</t>
  </si>
  <si>
    <t>Kvartalsvis påfølgende etter 01.06.2027</t>
  </si>
  <si>
    <t>Renter/utbytte</t>
  </si>
  <si>
    <t>Fast eller flytende rente/utbytte</t>
  </si>
  <si>
    <t>Flyt</t>
  </si>
  <si>
    <t>Flytende</t>
  </si>
  <si>
    <t>Rentesats og eventuell tilknyttet referanserente</t>
  </si>
  <si>
    <t>3mN +300</t>
  </si>
  <si>
    <t>3mN +250</t>
  </si>
  <si>
    <t>3mN +310</t>
  </si>
  <si>
    <t>3mN +340</t>
  </si>
  <si>
    <t>3mN +153</t>
  </si>
  <si>
    <t>3mN +167</t>
  </si>
  <si>
    <t>3mN +180</t>
  </si>
  <si>
    <t>3mN +192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</si>
  <si>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</si>
  <si>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</si>
  <si>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</si>
  <si>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</si>
  <si>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</si>
  <si>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</si>
  <si>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</si>
  <si>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</si>
  <si>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</si>
  <si>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Ja</t>
  </si>
  <si>
    <t>Ikke-kumulativ eller kumulativ</t>
  </si>
  <si>
    <t>kumulativ</t>
  </si>
  <si>
    <t>Ikke-kumulativ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</si>
  <si>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</si>
  <si>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</si>
  <si>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</si>
  <si>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</si>
  <si>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</si>
  <si>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</si>
  <si>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konvertibel, hel eller delvis</t>
  </si>
  <si>
    <t>Ref. pkt 24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</si>
  <si>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</si>
  <si>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</si>
  <si>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</si>
  <si>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</si>
  <si>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</si>
  <si>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</si>
  <si>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- Når dekningen av Ren Kjernekapital faller under 5,125 prosent på Utsteders selskapsnivå eller på konsolidert nivå, regnet både for (i)Utsteder alene og (ii)den gruppe der Utsteder er Deltagende Foretak. 
- Finanstilsynet eller annen kompetent offentlig myndighet kan instruere nedskrivning med endelig virkning</t>
  </si>
  <si>
    <t xml:space="preserve">- Når dekningen av Ren Kjernekapital faller under 5,125 prosent på Utsteders selskapsnivå eller på konsolidert nivå, regnet både for (i)Utsteder alene og (ii)den gruppe der Utsteder er Deltagende Foretak. 
- Finanstilsynet eller annen kompetent offentlig myndighet kan instruere nedskrivning med endelig virkning
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</si>
  <si>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</si>
  <si>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Hvis nedskrivning, hel eller delvis</t>
  </si>
  <si>
    <t>Hel eller delvis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</si>
  <si>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</si>
  <si>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nedskrivning, med endelig virkning eller midlertidig</t>
  </si>
  <si>
    <t>Midlertidig</t>
  </si>
  <si>
    <t>Hvis midlertidig nedskrivning, beskrivelse av oppskrivningsmekanismen</t>
  </si>
  <si>
    <t>Innenfor maksimalt disponeringsbeløp iht CRDIV/CRR-forskriften § 6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</si>
  <si>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</si>
  <si>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</si>
  <si>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Stå tilbake for all annen gjeld og skal, med mindre annet er avtalt eller fremkommer av offentlige reguleringer, ha prioritet likt med annen hybridkapital
- Instrument i kolonne 1 har bedre prioritet</t>
  </si>
  <si>
    <t>Skal stå tilbake for Utstederens alminnelige ikke-subordinerte gjeld, dog slik at Obligasjonene med renter skal ha prioritet likt med annen Tilleggskapital og skal dekkes foran Utstederens Kjernekapital</t>
  </si>
  <si>
    <t>Senior Usikret</t>
  </si>
  <si>
    <t>Vilkår som gjør at instrumentet ikke kan medregnes etter overgangsperioden</t>
  </si>
  <si>
    <t>Hvis ja, spesifiser hvilke vilkår som ikke oppfyller nye krav</t>
  </si>
  <si>
    <t>Sett N/A hvis spørsmålet ikke er relevant.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</si>
  <si>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</si>
  <si>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t>Ren kjernekapital: Instrumenter og opptjent kapital</t>
  </si>
  <si>
    <t>(A) Beløp på datoen for offentliggjøring</t>
  </si>
  <si>
    <t>(B) Referanser til artikler i forordningen (CRR)</t>
  </si>
  <si>
    <t>(C) Beløp omfattet av overgangs-regler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</si>
  <si>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</si>
  <si>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t>Kapitalinstrumenter og tilhørende overkursfond</t>
  </si>
  <si>
    <t>26 (1), 27,     28 og 29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</si>
  <si>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</si>
  <si>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</si>
  <si>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</si>
  <si>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</si>
  <si>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</si>
  <si>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</si>
  <si>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</si>
  <si>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</si>
  <si>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</si>
  <si>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</si>
  <si>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</si>
  <si>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</si>
  <si>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</si>
  <si>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</si>
  <si>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</si>
  <si>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</si>
  <si>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</si>
  <si>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</si>
  <si>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</si>
  <si>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</si>
  <si>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</si>
  <si>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</si>
  <si>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</si>
  <si>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</si>
  <si>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</si>
  <si>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</si>
  <si>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</si>
  <si>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</si>
  <si>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</si>
  <si>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</si>
  <si>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</si>
  <si>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</si>
  <si>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</si>
  <si>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</si>
  <si>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</si>
  <si>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</si>
  <si>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</si>
  <si>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</si>
  <si>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</si>
  <si>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</si>
  <si>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</si>
  <si>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</si>
  <si>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</si>
  <si>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</si>
  <si>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</si>
  <si>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</si>
  <si>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</si>
  <si>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</si>
  <si>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</si>
  <si>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</si>
  <si>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</si>
  <si>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</si>
  <si>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</si>
  <si>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</si>
  <si>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</si>
  <si>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</si>
  <si>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</si>
  <si>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</si>
  <si>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</si>
  <si>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</si>
  <si>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</si>
  <si>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</si>
  <si>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</si>
  <si>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</si>
  <si>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</si>
  <si>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</si>
  <si>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</si>
  <si>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</si>
  <si>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</si>
  <si>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</si>
  <si>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</si>
  <si>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</si>
  <si>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</si>
  <si>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</si>
  <si>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</si>
  <si>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</si>
  <si>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</si>
  <si>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</si>
  <si>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</si>
  <si>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</si>
  <si>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</si>
  <si>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</si>
  <si>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</si>
  <si>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</si>
  <si>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</si>
  <si>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</si>
  <si>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</si>
  <si>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</si>
  <si>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</si>
  <si>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</si>
  <si>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</si>
  <si>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</si>
  <si>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</si>
  <si>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</si>
  <si>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</si>
  <si>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</si>
  <si>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</si>
  <si>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</si>
  <si>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</si>
  <si>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</si>
  <si>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</si>
  <si>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</si>
  <si>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</si>
  <si>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</si>
  <si>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</si>
  <si>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</si>
  <si>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</si>
  <si>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</si>
  <si>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</si>
  <si>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</si>
  <si>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</si>
  <si>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</si>
  <si>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</si>
  <si>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</si>
  <si>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</si>
  <si>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</si>
  <si>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</si>
  <si>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</si>
  <si>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</si>
  <si>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</si>
  <si>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</si>
  <si>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</si>
  <si>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</si>
  <si>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</si>
  <si>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</si>
  <si>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</si>
  <si>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</si>
  <si>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</si>
  <si>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</si>
  <si>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</si>
  <si>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</si>
  <si>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</si>
  <si>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</si>
  <si>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</si>
  <si>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</si>
  <si>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</si>
  <si>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</si>
  <si>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</si>
  <si>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</si>
  <si>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</si>
  <si>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</si>
  <si>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</si>
  <si>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</si>
  <si>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</si>
  <si>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</si>
  <si>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</si>
  <si>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</si>
  <si>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</si>
  <si>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</si>
  <si>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</si>
  <si>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</si>
  <si>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</si>
  <si>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</si>
  <si>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</si>
  <si>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</si>
  <si>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</si>
  <si>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</si>
  <si>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</si>
  <si>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</si>
  <si>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</si>
  <si>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</si>
  <si>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</si>
  <si>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</si>
  <si>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</si>
  <si>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</si>
  <si>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</si>
  <si>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</si>
  <si>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Kapitaldekning og buffere</t>
  </si>
  <si>
    <t>92 (2) (a)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</si>
  <si>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</si>
  <si>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</si>
  <si>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</si>
  <si>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</si>
  <si>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</si>
  <si>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</si>
  <si>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</si>
  <si>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</si>
  <si>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</si>
  <si>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</si>
  <si>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</si>
  <si>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</si>
  <si>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</si>
  <si>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</si>
  <si>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</si>
  <si>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</si>
  <si>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</si>
  <si>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</si>
  <si>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</si>
  <si>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</si>
  <si>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</si>
  <si>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</si>
  <si>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</si>
  <si>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</si>
  <si>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</si>
  <si>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</si>
  <si>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</si>
  <si>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</si>
  <si>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</si>
  <si>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</si>
  <si>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</si>
  <si>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</si>
  <si>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</si>
  <si>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 xml:space="preserve"> Forholdet mellom ansvarlig kapital i konsernregnskapet og den ansvarlige kapitalen som beregnes for kapitaldekningsformål</t>
  </si>
  <si>
    <t xml:space="preserve">BN Bank ASA sin andel i SpareBank 1 Boligkreditt </t>
  </si>
  <si>
    <t xml:space="preserve">BN Bank ASA sin andel i SpareBank 1 Næringskreditt </t>
  </si>
  <si>
    <t>BN Bank ASA sin andel i SpareBank 1 Kreditt</t>
  </si>
  <si>
    <t xml:space="preserve">Elimineringer </t>
  </si>
  <si>
    <t>Referanse</t>
  </si>
  <si>
    <t>Eiendeler</t>
  </si>
  <si>
    <t>Kontanter og fordringer på sentralbanker</t>
  </si>
  <si>
    <t>Utlån til og fordringer på kredittinstitusjoner</t>
  </si>
  <si>
    <t>Utlån til kunder</t>
  </si>
  <si>
    <t>Rentebærende verdipapirer</t>
  </si>
  <si>
    <t>Finansielle derivater</t>
  </si>
  <si>
    <t>Aksjer, andeler og andre egenkapitalintrumenter</t>
  </si>
  <si>
    <t>1) 3)</t>
  </si>
  <si>
    <t>Investering i eierinteresser, tilknyttede selskaper</t>
  </si>
  <si>
    <t>Eiendeler klassifisert som holdt for salg</t>
  </si>
  <si>
    <t>Utsatt skattefordel</t>
  </si>
  <si>
    <t>Immaterielle eiendeler</t>
  </si>
  <si>
    <t>Varige driftsmidler</t>
  </si>
  <si>
    <t>Andre eiendeler</t>
  </si>
  <si>
    <t>Sum eiendeler</t>
  </si>
  <si>
    <t xml:space="preserve">Forpliktelser </t>
  </si>
  <si>
    <t>Innlån fra kredittinstitusjoner</t>
  </si>
  <si>
    <t>Innskudd fra kunder</t>
  </si>
  <si>
    <t>Annen gjeld og balanseført forpliktelse</t>
  </si>
  <si>
    <t>Utsatt skatt</t>
  </si>
  <si>
    <t>Sum gjeld</t>
  </si>
  <si>
    <t>Innskutt egenkapital</t>
  </si>
  <si>
    <t>2) 3)</t>
  </si>
  <si>
    <t xml:space="preserve">Hybridkapital som kvalifiserer som annen godkjent kjernekapital </t>
  </si>
  <si>
    <t>Delårsresultat</t>
  </si>
  <si>
    <t>Sum egenkapital</t>
  </si>
  <si>
    <t>Sum gjeld og egenkapital</t>
  </si>
  <si>
    <t>1) Bokført verdi av aksjene i de respektive selskapene erstattes av BN Bank sin andel av selskapene sine poster i balansen.</t>
  </si>
  <si>
    <t xml:space="preserve">2) I de samarbeidende selskapene foretas det en omallokering av eierandeler basert på solgte utlån ved årsslutt.  </t>
  </si>
  <si>
    <t>3) BN Bank foretar en forholdsmessig konsolidering av selskapene SB1 Boligkreditt, SB1 Næringskreditt og SB1 Kreditt i sin kapitaldekning, regnskapsmessig bruker BN Bank virkelig verdi.</t>
  </si>
  <si>
    <t xml:space="preserve"> Beregning av uvektet kjernekapitalandel (Leverage ratio)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</si>
  <si>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</si>
  <si>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</si>
  <si>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</si>
  <si>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</si>
  <si>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</si>
  <si>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</si>
  <si>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</si>
  <si>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</si>
  <si>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</si>
  <si>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</si>
  <si>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</si>
  <si>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</si>
  <si>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</si>
  <si>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</si>
  <si>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</si>
  <si>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</si>
  <si>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</si>
  <si>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</si>
  <si>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</si>
  <si>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</si>
  <si>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</si>
  <si>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</si>
  <si>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</si>
  <si>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</si>
  <si>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</si>
  <si>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</si>
  <si>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</si>
  <si>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</si>
  <si>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</si>
  <si>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</si>
  <si>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</si>
  <si>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</si>
  <si>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</si>
  <si>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</si>
  <si>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</si>
  <si>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</si>
  <si>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</si>
  <si>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</si>
  <si>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</si>
  <si>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</si>
  <si>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</si>
  <si>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</si>
  <si>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</si>
  <si>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</si>
  <si>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</si>
  <si>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</si>
  <si>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</si>
  <si>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</si>
  <si>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</si>
  <si>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Totalt</t>
  </si>
  <si>
    <t>Vekter for kapitalkrav</t>
  </si>
  <si>
    <t>Motsyklisk kapitalbuffersats</t>
  </si>
  <si>
    <t>Norge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</si>
  <si>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</si>
  <si>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</si>
  <si>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</si>
  <si>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</si>
  <si>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</si>
  <si>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(beløp i 1000 kroner)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</si>
  <si>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</si>
  <si>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</si>
  <si>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</si>
  <si>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</si>
  <si>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 og uavhengig kontrollfunksjon</t>
  </si>
  <si>
    <t>Tillitsvalgte</t>
  </si>
  <si>
    <t>30.06.2022 (Etter IFRS 9)</t>
  </si>
  <si>
    <t>Pr 30.06.2022</t>
  </si>
  <si>
    <t>Motsyklisk buffer (1,5% og 1%)</t>
  </si>
  <si>
    <t>4.95 (3 mnd NIBOR + 375 bp)</t>
  </si>
  <si>
    <t>2.81 (3 mnd NIBOR + 137 bp )</t>
  </si>
  <si>
    <t>4.22 (3 mnd NIBOR + 300 bp)</t>
  </si>
  <si>
    <t>2.77 (3 mnd NIBOR + 155 bp )</t>
  </si>
  <si>
    <t>Standardtabell for offentliggjøring av opplysninger om foretaks overholdelse av krav om motsyklisk kapitalbuffer per 30.06.2022</t>
  </si>
  <si>
    <t>BN Bank ASA Balanse etter regnskap 30.06.2022</t>
  </si>
  <si>
    <t>BN Bank ASA Balanse etter kapitaldekning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</si>
</sst>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 * #,##0_ ;_ * \-#,##0_ ;_ * &quot;-&quot;_ ;_ @_ 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_ * #,##0_ ;_ * \-#,##0_ ;_ * &quot;-&quot;??_ ;_ @_ "/>
    <numFmt numFmtId="173" formatCode="_-* #,##0_-;\-* #,##0_-;_-* &quot;-&quot;??_-;_-@_-"/>
    <numFmt numFmtId="174" formatCode="#,##0.000"/>
    <numFmt numFmtId="175" formatCode="dd\/mm\/yyyy"/>
    <numFmt numFmtId="176" formatCode="_ * #,##0.00_ ;_ * \-#,##0.00_ ;_ * &quot;-&quot;??_ ;_ @_ "/>
    <numFmt numFmtId="177" formatCode="#,##0.0;[Red]\-#,##0.0"/>
    <numFmt numFmtId="178" formatCode="_-* #,##0.000_-;\-* #,##0.000_-;_-* &quot;-&quot;??_-;_-@_-"/>
    <numFmt numFmtId="179" formatCode="#,##0.0"/>
    <numFmt numFmtId="180" formatCode="#,##0.000000"/>
    <numFmt numFmtId="181" formatCode="0.000\ %"/>
  </numFmts>
  <fonts count="72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sz val="10"/>
      <name val="Verdana"/>
      <family val="2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0428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94">
    <xf numFmtId="0" fontId="0" fillId="0" borderId="0"/>
    <xf numFmtId="169" fontId="14" fillId="0" borderId="0" applyFill="0" applyBorder="0">
      <alignment horizontal="right" vertical="top"/>
    </xf>
    <xf numFmtId="0" fontId="15" fillId="0" borderId="0">
      <alignment horizontal="center" wrapText="1"/>
    </xf>
    <xf numFmtId="164" fontId="14" fillId="0" borderId="0" applyFill="0" applyBorder="0" applyAlignment="0" applyProtection="0">
      <alignment horizontal="right" vertical="top"/>
    </xf>
    <xf numFmtId="167" fontId="13" fillId="0" borderId="0"/>
    <xf numFmtId="0" fontId="14" fillId="0" borderId="0" applyFill="0" applyBorder="0">
      <alignment horizontal="left" vertical="top"/>
    </xf>
    <xf numFmtId="168" fontId="12" fillId="0" borderId="0"/>
    <xf numFmtId="0" fontId="14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2" fillId="5" borderId="9" applyNumberFormat="0" applyFont="0" applyBorder="0">
      <alignment horizontal="center" vertical="center"/>
    </xf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0"/>
    <xf numFmtId="0" fontId="54" fillId="0" borderId="0"/>
    <xf numFmtId="0" fontId="55" fillId="0" borderId="0"/>
    <xf numFmtId="0" fontId="55" fillId="0" borderId="0"/>
    <xf numFmtId="165" fontId="56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8" fillId="0" borderId="0"/>
    <xf numFmtId="3" fontId="53" fillId="0" borderId="0"/>
    <xf numFmtId="176" fontId="12" fillId="0" borderId="0" applyFont="0" applyFill="0" applyBorder="0" applyAlignment="0" applyProtection="0"/>
    <xf numFmtId="0" fontId="8" fillId="0" borderId="0"/>
    <xf numFmtId="41" fontId="6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1" fontId="14" fillId="0" borderId="0" applyFill="0" applyBorder="0" applyAlignment="0" applyProtection="0">
      <alignment horizontal="right"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5" borderId="31" applyNumberFormat="0" applyFont="0" applyBorder="0">
      <alignment horizontal="center" vertical="center"/>
    </xf>
    <xf numFmtId="9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12" fillId="0" borderId="0"/>
    <xf numFmtId="0" fontId="6" fillId="0" borderId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/>
    <xf numFmtId="176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2" fillId="0" borderId="0"/>
    <xf numFmtId="0" fontId="68" fillId="0" borderId="0"/>
    <xf numFmtId="0" fontId="5" fillId="0" borderId="0"/>
    <xf numFmtId="0" fontId="69" fillId="0" borderId="0"/>
    <xf numFmtId="40" fontId="70" fillId="0" borderId="0" applyFont="0" applyFill="0" applyBorder="0" applyAlignment="0" applyProtection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1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0" fontId="2" fillId="0" borderId="0"/>
    <xf numFmtId="0" fontId="71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4">
    <xf numFmtId="0" fontId="0" fillId="0" borderId="0" xfId="0"/>
    <xf numFmtId="0" fontId="17" fillId="0" borderId="0" xfId="5" applyFont="1" applyFill="1" applyBorder="1">
      <alignment horizontal="left" vertical="top"/>
    </xf>
    <xf numFmtId="0" fontId="18" fillId="0" borderId="0" xfId="5" applyFont="1" applyFill="1" applyBorder="1">
      <alignment horizontal="left" vertical="top"/>
    </xf>
    <xf numFmtId="0" fontId="18" fillId="2" borderId="0" xfId="0" applyFont="1" applyFill="1"/>
    <xf numFmtId="0" fontId="17" fillId="2" borderId="0" xfId="0" applyFont="1" applyFill="1"/>
    <xf numFmtId="3" fontId="17" fillId="3" borderId="0" xfId="0" applyNumberFormat="1" applyFont="1" applyFill="1"/>
    <xf numFmtId="0" fontId="17" fillId="0" borderId="0" xfId="0" applyFont="1"/>
    <xf numFmtId="168" fontId="17" fillId="2" borderId="0" xfId="6" applyFont="1" applyFill="1"/>
    <xf numFmtId="168" fontId="18" fillId="0" borderId="0" xfId="6" applyFont="1" applyAlignment="1">
      <alignment horizontal="right"/>
    </xf>
    <xf numFmtId="168" fontId="17" fillId="0" borderId="0" xfId="6" applyFont="1"/>
    <xf numFmtId="0" fontId="17" fillId="2" borderId="0" xfId="5" applyFont="1" applyFill="1" applyBorder="1">
      <alignment horizontal="left" vertical="top"/>
    </xf>
    <xf numFmtId="0" fontId="17" fillId="0" borderId="0" xfId="5" applyFont="1" applyFill="1" applyBorder="1" applyAlignment="1">
      <alignment horizontal="left" vertical="top" wrapText="1"/>
    </xf>
    <xf numFmtId="0" fontId="18" fillId="0" borderId="0" xfId="5" quotePrefix="1" applyFont="1" applyFill="1" applyBorder="1">
      <alignment horizontal="left" vertical="top"/>
    </xf>
    <xf numFmtId="0" fontId="18" fillId="0" borderId="0" xfId="5" applyFont="1" applyFill="1" applyBorder="1" applyAlignment="1">
      <alignment horizontal="left" vertical="top" wrapText="1"/>
    </xf>
    <xf numFmtId="168" fontId="17" fillId="0" borderId="0" xfId="6" applyFont="1" applyAlignment="1">
      <alignment vertical="top"/>
    </xf>
    <xf numFmtId="167" fontId="17" fillId="0" borderId="0" xfId="5" applyNumberFormat="1" applyFont="1" applyFill="1" applyBorder="1">
      <alignment horizontal="left" vertical="top"/>
    </xf>
    <xf numFmtId="167" fontId="18" fillId="0" borderId="0" xfId="5" applyNumberFormat="1" applyFont="1" applyFill="1" applyBorder="1">
      <alignment horizontal="left" vertical="top"/>
    </xf>
    <xf numFmtId="0" fontId="20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right" wrapText="1"/>
    </xf>
    <xf numFmtId="0" fontId="18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 wrapText="1"/>
    </xf>
    <xf numFmtId="14" fontId="17" fillId="2" borderId="0" xfId="0" applyNumberFormat="1" applyFont="1" applyFill="1" applyAlignment="1">
      <alignment horizontal="right"/>
    </xf>
    <xf numFmtId="3" fontId="17" fillId="2" borderId="0" xfId="0" applyNumberFormat="1" applyFont="1" applyFill="1" applyAlignment="1">
      <alignment wrapText="1"/>
    </xf>
    <xf numFmtId="0" fontId="17" fillId="2" borderId="0" xfId="0" applyFont="1" applyFill="1" applyAlignment="1">
      <alignment wrapText="1"/>
    </xf>
    <xf numFmtId="3" fontId="18" fillId="2" borderId="0" xfId="0" applyNumberFormat="1" applyFont="1" applyFill="1" applyAlignment="1">
      <alignment wrapText="1"/>
    </xf>
    <xf numFmtId="3" fontId="17" fillId="2" borderId="0" xfId="0" applyNumberFormat="1" applyFont="1" applyFill="1"/>
    <xf numFmtId="3" fontId="18" fillId="2" borderId="0" xfId="0" applyNumberFormat="1" applyFont="1" applyFill="1"/>
    <xf numFmtId="0" fontId="20" fillId="2" borderId="0" xfId="0" applyFont="1" applyFill="1"/>
    <xf numFmtId="0" fontId="18" fillId="2" borderId="0" xfId="0" applyFont="1" applyFill="1" applyAlignment="1">
      <alignment wrapText="1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0" fontId="18" fillId="2" borderId="4" xfId="0" applyFont="1" applyFill="1" applyBorder="1"/>
    <xf numFmtId="3" fontId="18" fillId="2" borderId="4" xfId="0" applyNumberFormat="1" applyFont="1" applyFill="1" applyBorder="1"/>
    <xf numFmtId="9" fontId="17" fillId="2" borderId="4" xfId="0" applyNumberFormat="1" applyFont="1" applyFill="1" applyBorder="1" applyAlignment="1">
      <alignment horizontal="right"/>
    </xf>
    <xf numFmtId="0" fontId="17" fillId="2" borderId="4" xfId="0" applyFont="1" applyFill="1" applyBorder="1" applyAlignment="1">
      <alignment horizontal="right"/>
    </xf>
    <xf numFmtId="0" fontId="17" fillId="3" borderId="0" xfId="0" applyFont="1" applyFill="1"/>
    <xf numFmtId="0" fontId="17" fillId="3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4" xfId="0" applyFont="1" applyFill="1" applyBorder="1" applyAlignment="1">
      <alignment horizontal="left"/>
    </xf>
    <xf numFmtId="3" fontId="18" fillId="2" borderId="0" xfId="9" applyNumberFormat="1" applyFont="1" applyFill="1" applyBorder="1" applyAlignment="1">
      <alignment horizontal="right" vertical="top" wrapText="1"/>
    </xf>
    <xf numFmtId="168" fontId="18" fillId="2" borderId="0" xfId="6" applyFont="1" applyFill="1"/>
    <xf numFmtId="166" fontId="17" fillId="0" borderId="0" xfId="5" applyNumberFormat="1" applyFont="1" applyFill="1" applyBorder="1">
      <alignment horizontal="left" vertical="top"/>
    </xf>
    <xf numFmtId="168" fontId="25" fillId="0" borderId="0" xfId="6" applyFont="1"/>
    <xf numFmtId="168" fontId="18" fillId="0" borderId="0" xfId="6" applyFont="1"/>
    <xf numFmtId="0" fontId="18" fillId="2" borderId="3" xfId="0" applyFont="1" applyFill="1" applyBorder="1" applyAlignment="1">
      <alignment horizontal="right"/>
    </xf>
    <xf numFmtId="3" fontId="18" fillId="2" borderId="0" xfId="0" applyNumberFormat="1" applyFont="1" applyFill="1" applyAlignment="1">
      <alignment horizontal="right"/>
    </xf>
    <xf numFmtId="170" fontId="17" fillId="2" borderId="0" xfId="8" applyNumberFormat="1" applyFont="1" applyFill="1"/>
    <xf numFmtId="4" fontId="17" fillId="2" borderId="0" xfId="0" applyNumberFormat="1" applyFont="1" applyFill="1"/>
    <xf numFmtId="0" fontId="17" fillId="2" borderId="0" xfId="0" applyFont="1" applyFill="1" applyAlignment="1">
      <alignment horizontal="left" vertical="top" wrapText="1"/>
    </xf>
    <xf numFmtId="3" fontId="18" fillId="2" borderId="0" xfId="9" applyNumberFormat="1" applyFont="1" applyFill="1" applyBorder="1" applyAlignment="1"/>
    <xf numFmtId="0" fontId="18" fillId="2" borderId="3" xfId="0" applyFont="1" applyFill="1" applyBorder="1" applyAlignment="1">
      <alignment horizontal="right" vertical="top" wrapText="1"/>
    </xf>
    <xf numFmtId="3" fontId="17" fillId="2" borderId="0" xfId="9" applyNumberFormat="1" applyFont="1" applyFill="1" applyBorder="1" applyAlignment="1"/>
    <xf numFmtId="0" fontId="17" fillId="2" borderId="0" xfId="0" quotePrefix="1" applyFont="1" applyFill="1"/>
    <xf numFmtId="0" fontId="17" fillId="2" borderId="5" xfId="0" applyFont="1" applyFill="1" applyBorder="1" applyAlignment="1">
      <alignment vertical="top"/>
    </xf>
    <xf numFmtId="3" fontId="17" fillId="3" borderId="0" xfId="0" applyNumberFormat="1" applyFont="1" applyFill="1" applyAlignment="1">
      <alignment horizontal="right"/>
    </xf>
    <xf numFmtId="0" fontId="20" fillId="2" borderId="0" xfId="10" applyFont="1" applyFill="1"/>
    <xf numFmtId="0" fontId="17" fillId="2" borderId="0" xfId="10" applyFont="1" applyFill="1"/>
    <xf numFmtId="0" fontId="17" fillId="2" borderId="0" xfId="10" applyFont="1" applyFill="1" applyAlignment="1">
      <alignment horizontal="left" vertical="top"/>
    </xf>
    <xf numFmtId="0" fontId="18" fillId="2" borderId="0" xfId="10" applyFont="1" applyFill="1" applyAlignment="1">
      <alignment horizontal="left" vertical="top"/>
    </xf>
    <xf numFmtId="3" fontId="18" fillId="2" borderId="0" xfId="10" applyNumberFormat="1" applyFont="1" applyFill="1" applyAlignment="1">
      <alignment horizontal="right" vertical="top" wrapText="1"/>
    </xf>
    <xf numFmtId="9" fontId="18" fillId="2" borderId="0" xfId="8" applyFont="1" applyFill="1" applyBorder="1" applyAlignment="1">
      <alignment horizontal="right" vertical="top" wrapText="1"/>
    </xf>
    <xf numFmtId="0" fontId="17" fillId="2" borderId="4" xfId="0" applyFont="1" applyFill="1" applyBorder="1"/>
    <xf numFmtId="0" fontId="17" fillId="2" borderId="0" xfId="0" applyFont="1" applyFill="1" applyAlignment="1">
      <alignment horizontal="right" vertical="top" wrapText="1"/>
    </xf>
    <xf numFmtId="3" fontId="18" fillId="2" borderId="0" xfId="0" applyNumberFormat="1" applyFont="1" applyFill="1" applyAlignment="1">
      <alignment horizontal="right" vertical="top" wrapText="1"/>
    </xf>
    <xf numFmtId="3" fontId="18" fillId="2" borderId="0" xfId="0" applyNumberFormat="1" applyFont="1" applyFill="1" applyAlignment="1">
      <alignment horizontal="right" vertical="center" wrapText="1"/>
    </xf>
    <xf numFmtId="170" fontId="18" fillId="2" borderId="4" xfId="8" applyNumberFormat="1" applyFont="1" applyFill="1" applyBorder="1"/>
    <xf numFmtId="0" fontId="18" fillId="2" borderId="4" xfId="0" applyFont="1" applyFill="1" applyBorder="1" applyAlignment="1">
      <alignment vertical="top"/>
    </xf>
    <xf numFmtId="3" fontId="17" fillId="3" borderId="0" xfId="9" applyNumberFormat="1" applyFont="1" applyFill="1" applyBorder="1" applyAlignment="1">
      <alignment horizontal="right" wrapText="1"/>
    </xf>
    <xf numFmtId="3" fontId="17" fillId="2" borderId="3" xfId="0" applyNumberFormat="1" applyFont="1" applyFill="1" applyBorder="1" applyAlignment="1">
      <alignment horizontal="right" wrapText="1"/>
    </xf>
    <xf numFmtId="171" fontId="17" fillId="2" borderId="0" xfId="9" applyNumberFormat="1" applyFont="1" applyFill="1"/>
    <xf numFmtId="171" fontId="18" fillId="2" borderId="4" xfId="9" applyNumberFormat="1" applyFont="1" applyFill="1" applyBorder="1" applyAlignment="1">
      <alignment horizontal="right" vertical="top" wrapText="1"/>
    </xf>
    <xf numFmtId="171" fontId="17" fillId="2" borderId="4" xfId="9" applyNumberFormat="1" applyFont="1" applyFill="1" applyBorder="1" applyAlignment="1">
      <alignment horizontal="right" vertical="top" wrapText="1"/>
    </xf>
    <xf numFmtId="14" fontId="18" fillId="0" borderId="3" xfId="0" applyNumberFormat="1" applyFont="1" applyBorder="1" applyAlignment="1">
      <alignment horizontal="right"/>
    </xf>
    <xf numFmtId="14" fontId="17" fillId="0" borderId="3" xfId="0" applyNumberFormat="1" applyFont="1" applyBorder="1" applyAlignment="1">
      <alignment horizontal="right"/>
    </xf>
    <xf numFmtId="0" fontId="17" fillId="0" borderId="1" xfId="0" applyFont="1" applyBorder="1"/>
    <xf numFmtId="0" fontId="27" fillId="3" borderId="0" xfId="0" applyFont="1" applyFill="1"/>
    <xf numFmtId="0" fontId="25" fillId="3" borderId="0" xfId="0" applyFont="1" applyFill="1" applyAlignment="1">
      <alignment horizontal="right"/>
    </xf>
    <xf numFmtId="0" fontId="25" fillId="3" borderId="0" xfId="0" applyFont="1" applyFill="1"/>
    <xf numFmtId="0" fontId="26" fillId="3" borderId="0" xfId="0" applyFont="1" applyFill="1" applyAlignment="1">
      <alignment horizontal="center"/>
    </xf>
    <xf numFmtId="0" fontId="27" fillId="3" borderId="0" xfId="0" applyFont="1" applyFill="1" applyAlignment="1">
      <alignment horizontal="right"/>
    </xf>
    <xf numFmtId="0" fontId="25" fillId="4" borderId="0" xfId="0" applyFont="1" applyFill="1" applyAlignment="1">
      <alignment horizontal="right"/>
    </xf>
    <xf numFmtId="0" fontId="27" fillId="4" borderId="0" xfId="0" applyFont="1" applyFill="1"/>
    <xf numFmtId="0" fontId="27" fillId="4" borderId="0" xfId="0" applyFont="1" applyFill="1" applyAlignment="1">
      <alignment horizontal="right"/>
    </xf>
    <xf numFmtId="0" fontId="25" fillId="2" borderId="0" xfId="0" applyFont="1" applyFill="1"/>
    <xf numFmtId="0" fontId="17" fillId="3" borderId="0" xfId="0" applyFont="1" applyFill="1" applyAlignment="1">
      <alignment wrapText="1"/>
    </xf>
    <xf numFmtId="0" fontId="20" fillId="3" borderId="0" xfId="0" applyFont="1" applyFill="1" applyAlignment="1">
      <alignment vertical="top" wrapText="1"/>
    </xf>
    <xf numFmtId="0" fontId="18" fillId="3" borderId="0" xfId="0" applyFont="1" applyFill="1" applyAlignment="1">
      <alignment horizontal="right" vertical="top" wrapText="1"/>
    </xf>
    <xf numFmtId="0" fontId="18" fillId="3" borderId="0" xfId="0" applyFont="1" applyFill="1" applyAlignment="1">
      <alignment horizontal="left" wrapText="1"/>
    </xf>
    <xf numFmtId="0" fontId="18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wrapText="1"/>
    </xf>
    <xf numFmtId="0" fontId="18" fillId="3" borderId="4" xfId="0" applyFont="1" applyFill="1" applyBorder="1"/>
    <xf numFmtId="0" fontId="17" fillId="3" borderId="4" xfId="0" applyFont="1" applyFill="1" applyBorder="1"/>
    <xf numFmtId="0" fontId="20" fillId="2" borderId="0" xfId="0" applyFont="1" applyFill="1" applyAlignment="1">
      <alignment horizontal="left" vertical="top" wrapText="1"/>
    </xf>
    <xf numFmtId="167" fontId="17" fillId="0" borderId="0" xfId="7" applyNumberFormat="1" applyFont="1" applyAlignment="1">
      <alignment horizontal="left" vertical="top"/>
    </xf>
    <xf numFmtId="0" fontId="18" fillId="2" borderId="7" xfId="0" applyFont="1" applyFill="1" applyBorder="1" applyAlignment="1">
      <alignment horizontal="left"/>
    </xf>
    <xf numFmtId="171" fontId="18" fillId="2" borderId="0" xfId="9" applyNumberFormat="1" applyFont="1" applyFill="1" applyBorder="1"/>
    <xf numFmtId="0" fontId="12" fillId="0" borderId="0" xfId="0" applyFont="1"/>
    <xf numFmtId="167" fontId="12" fillId="0" borderId="0" xfId="7" applyNumberFormat="1" applyFont="1" applyAlignment="1">
      <alignment vertical="top"/>
    </xf>
    <xf numFmtId="0" fontId="12" fillId="0" borderId="0" xfId="5" applyFont="1" applyFill="1">
      <alignment horizontal="left" vertical="top"/>
    </xf>
    <xf numFmtId="0" fontId="12" fillId="0" borderId="0" xfId="5" applyFont="1" applyFill="1" applyAlignment="1">
      <alignment horizontal="left" vertical="top" wrapText="1"/>
    </xf>
    <xf numFmtId="169" fontId="12" fillId="0" borderId="0" xfId="1" applyFont="1" applyFill="1">
      <alignment horizontal="right" vertical="top"/>
    </xf>
    <xf numFmtId="0" fontId="18" fillId="2" borderId="3" xfId="0" applyFont="1" applyFill="1" applyBorder="1" applyAlignment="1">
      <alignment horizontal="right" wrapText="1"/>
    </xf>
    <xf numFmtId="0" fontId="18" fillId="3" borderId="3" xfId="0" applyFont="1" applyFill="1" applyBorder="1" applyAlignment="1">
      <alignment horizontal="left"/>
    </xf>
    <xf numFmtId="0" fontId="17" fillId="3" borderId="3" xfId="0" applyFont="1" applyFill="1" applyBorder="1"/>
    <xf numFmtId="3" fontId="18" fillId="3" borderId="4" xfId="9" applyNumberFormat="1" applyFont="1" applyFill="1" applyBorder="1" applyAlignment="1">
      <alignment horizontal="right" wrapText="1"/>
    </xf>
    <xf numFmtId="0" fontId="17" fillId="3" borderId="0" xfId="0" applyFont="1" applyFill="1" applyAlignment="1">
      <alignment horizontal="right"/>
    </xf>
    <xf numFmtId="14" fontId="18" fillId="0" borderId="0" xfId="0" applyNumberFormat="1" applyFont="1" applyAlignment="1">
      <alignment horizontal="left"/>
    </xf>
    <xf numFmtId="3" fontId="18" fillId="3" borderId="0" xfId="0" applyNumberFormat="1" applyFont="1" applyFill="1" applyAlignment="1">
      <alignment horizontal="right" wrapText="1"/>
    </xf>
    <xf numFmtId="3" fontId="17" fillId="3" borderId="0" xfId="0" applyNumberFormat="1" applyFont="1" applyFill="1" applyAlignment="1">
      <alignment horizontal="right" wrapText="1"/>
    </xf>
    <xf numFmtId="0" fontId="19" fillId="3" borderId="0" xfId="0" applyFont="1" applyFill="1"/>
    <xf numFmtId="0" fontId="0" fillId="3" borderId="0" xfId="0" applyFill="1"/>
    <xf numFmtId="0" fontId="33" fillId="3" borderId="0" xfId="0" applyFont="1" applyFill="1" applyAlignment="1">
      <alignment vertical="center"/>
    </xf>
    <xf numFmtId="0" fontId="17" fillId="3" borderId="0" xfId="0" quotePrefix="1" applyFont="1" applyFill="1" applyAlignment="1">
      <alignment horizontal="right" wrapText="1"/>
    </xf>
    <xf numFmtId="0" fontId="20" fillId="3" borderId="10" xfId="0" applyFont="1" applyFill="1" applyBorder="1" applyAlignment="1">
      <alignment horizontal="right"/>
    </xf>
    <xf numFmtId="0" fontId="34" fillId="3" borderId="10" xfId="0" applyFont="1" applyFill="1" applyBorder="1" applyAlignment="1">
      <alignment vertical="center"/>
    </xf>
    <xf numFmtId="0" fontId="18" fillId="3" borderId="10" xfId="0" applyFont="1" applyFill="1" applyBorder="1" applyAlignment="1">
      <alignment horizontal="right"/>
    </xf>
    <xf numFmtId="0" fontId="17" fillId="3" borderId="0" xfId="0" applyFont="1" applyFill="1" applyAlignment="1">
      <alignment horizontal="left" vertical="top"/>
    </xf>
    <xf numFmtId="0" fontId="17" fillId="3" borderId="0" xfId="0" applyFont="1" applyFill="1" applyAlignment="1">
      <alignment vertical="top"/>
    </xf>
    <xf numFmtId="0" fontId="17" fillId="3" borderId="0" xfId="0" applyFont="1" applyFill="1" applyAlignment="1">
      <alignment vertical="top" wrapText="1"/>
    </xf>
    <xf numFmtId="0" fontId="35" fillId="3" borderId="0" xfId="0" applyFont="1" applyFill="1" applyAlignment="1">
      <alignment vertical="top" wrapText="1"/>
    </xf>
    <xf numFmtId="0" fontId="35" fillId="3" borderId="0" xfId="0" applyFont="1" applyFill="1" applyAlignment="1">
      <alignment vertical="top"/>
    </xf>
    <xf numFmtId="0" fontId="35" fillId="3" borderId="0" xfId="0" applyFont="1" applyFill="1" applyAlignment="1">
      <alignment wrapText="1"/>
    </xf>
    <xf numFmtId="10" fontId="17" fillId="3" borderId="0" xfId="0" applyNumberFormat="1" applyFont="1" applyFill="1"/>
    <xf numFmtId="0" fontId="34" fillId="3" borderId="10" xfId="0" applyFont="1" applyFill="1" applyBorder="1" applyAlignment="1">
      <alignment horizontal="right" vertical="center"/>
    </xf>
    <xf numFmtId="0" fontId="35" fillId="3" borderId="10" xfId="0" applyFont="1" applyFill="1" applyBorder="1"/>
    <xf numFmtId="0" fontId="17" fillId="3" borderId="0" xfId="0" applyFont="1" applyFill="1" applyAlignment="1">
      <alignment horizontal="right" vertical="top" wrapText="1"/>
    </xf>
    <xf numFmtId="0" fontId="17" fillId="3" borderId="0" xfId="0" applyFont="1" applyFill="1" applyAlignment="1">
      <alignment horizontal="right" vertical="top"/>
    </xf>
    <xf numFmtId="0" fontId="35" fillId="3" borderId="0" xfId="0" applyFont="1" applyFill="1" applyAlignment="1">
      <alignment horizontal="right" wrapText="1"/>
    </xf>
    <xf numFmtId="0" fontId="18" fillId="3" borderId="10" xfId="0" applyFont="1" applyFill="1" applyBorder="1" applyAlignment="1">
      <alignment horizontal="left"/>
    </xf>
    <xf numFmtId="0" fontId="35" fillId="3" borderId="0" xfId="0" applyFont="1" applyFill="1" applyAlignment="1">
      <alignment horizontal="right"/>
    </xf>
    <xf numFmtId="0" fontId="36" fillId="3" borderId="0" xfId="0" applyFont="1" applyFill="1" applyAlignment="1">
      <alignment horizontal="right" vertical="top" wrapText="1"/>
    </xf>
    <xf numFmtId="0" fontId="36" fillId="3" borderId="0" xfId="0" applyFont="1" applyFill="1" applyAlignment="1">
      <alignment horizontal="right" wrapText="1"/>
    </xf>
    <xf numFmtId="0" fontId="36" fillId="3" borderId="0" xfId="0" applyFont="1" applyFill="1" applyAlignment="1">
      <alignment horizontal="right"/>
    </xf>
    <xf numFmtId="0" fontId="32" fillId="3" borderId="0" xfId="0" applyFont="1" applyFill="1"/>
    <xf numFmtId="3" fontId="17" fillId="3" borderId="0" xfId="5" applyNumberFormat="1" applyFont="1" applyFill="1" applyBorder="1">
      <alignment horizontal="left" vertical="top"/>
    </xf>
    <xf numFmtId="3" fontId="17" fillId="3" borderId="0" xfId="1" applyNumberFormat="1" applyFont="1" applyFill="1" applyBorder="1">
      <alignment horizontal="right" vertical="top"/>
    </xf>
    <xf numFmtId="3" fontId="20" fillId="3" borderId="0" xfId="5" applyNumberFormat="1" applyFont="1" applyFill="1" applyBorder="1">
      <alignment horizontal="left" vertical="top"/>
    </xf>
    <xf numFmtId="3" fontId="18" fillId="3" borderId="0" xfId="5" applyNumberFormat="1" applyFont="1" applyFill="1" applyBorder="1">
      <alignment horizontal="left" vertical="top"/>
    </xf>
    <xf numFmtId="3" fontId="18" fillId="3" borderId="0" xfId="1" applyNumberFormat="1" applyFont="1" applyFill="1" applyBorder="1">
      <alignment horizontal="right" vertical="top"/>
    </xf>
    <xf numFmtId="0" fontId="35" fillId="3" borderId="10" xfId="0" applyFont="1" applyFill="1" applyBorder="1" applyAlignment="1">
      <alignment wrapText="1"/>
    </xf>
    <xf numFmtId="3" fontId="17" fillId="3" borderId="0" xfId="1" applyNumberFormat="1" applyFont="1" applyFill="1" applyBorder="1" applyAlignment="1">
      <alignment vertical="top"/>
    </xf>
    <xf numFmtId="3" fontId="18" fillId="3" borderId="0" xfId="1" applyNumberFormat="1" applyFont="1" applyFill="1" applyBorder="1" applyAlignment="1">
      <alignment vertical="top"/>
    </xf>
    <xf numFmtId="0" fontId="35" fillId="3" borderId="10" xfId="0" applyFont="1" applyFill="1" applyBorder="1" applyAlignment="1">
      <alignment horizontal="right" wrapText="1"/>
    </xf>
    <xf numFmtId="171" fontId="18" fillId="2" borderId="4" xfId="9" applyNumberFormat="1" applyFont="1" applyFill="1" applyBorder="1"/>
    <xf numFmtId="171" fontId="35" fillId="3" borderId="10" xfId="9" applyNumberFormat="1" applyFont="1" applyFill="1" applyBorder="1" applyAlignment="1">
      <alignment wrapText="1"/>
    </xf>
    <xf numFmtId="0" fontId="36" fillId="3" borderId="0" xfId="0" applyFont="1" applyFill="1"/>
    <xf numFmtId="3" fontId="17" fillId="3" borderId="0" xfId="0" applyNumberFormat="1" applyFont="1" applyFill="1" applyAlignment="1">
      <alignment vertical="top"/>
    </xf>
    <xf numFmtId="0" fontId="17" fillId="3" borderId="10" xfId="0" applyFont="1" applyFill="1" applyBorder="1" applyAlignment="1">
      <alignment horizontal="left" vertical="top"/>
    </xf>
    <xf numFmtId="3" fontId="17" fillId="3" borderId="0" xfId="1" applyNumberFormat="1" applyFont="1" applyFill="1" applyBorder="1" applyAlignment="1">
      <alignment horizontal="right"/>
    </xf>
    <xf numFmtId="3" fontId="17" fillId="3" borderId="0" xfId="1" applyNumberFormat="1" applyFont="1" applyFill="1" applyBorder="1" applyAlignment="1"/>
    <xf numFmtId="3" fontId="18" fillId="3" borderId="11" xfId="1" applyNumberFormat="1" applyFont="1" applyFill="1" applyBorder="1">
      <alignment horizontal="right" vertical="top"/>
    </xf>
    <xf numFmtId="3" fontId="18" fillId="3" borderId="10" xfId="1" applyNumberFormat="1" applyFont="1" applyFill="1" applyBorder="1">
      <alignment horizontal="right" vertical="top"/>
    </xf>
    <xf numFmtId="3" fontId="18" fillId="3" borderId="10" xfId="1" applyNumberFormat="1" applyFont="1" applyFill="1" applyBorder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7" fillId="3" borderId="0" xfId="0" applyFont="1" applyFill="1" applyAlignment="1">
      <alignment horizontal="left" vertical="top" wrapText="1"/>
    </xf>
    <xf numFmtId="0" fontId="17" fillId="3" borderId="10" xfId="0" applyFont="1" applyFill="1" applyBorder="1"/>
    <xf numFmtId="0" fontId="17" fillId="3" borderId="10" xfId="0" applyFont="1" applyFill="1" applyBorder="1" applyAlignment="1">
      <alignment horizontal="right"/>
    </xf>
    <xf numFmtId="0" fontId="17" fillId="3" borderId="10" xfId="0" applyFont="1" applyFill="1" applyBorder="1" applyAlignment="1">
      <alignment horizontal="left" wrapText="1"/>
    </xf>
    <xf numFmtId="0" fontId="34" fillId="3" borderId="10" xfId="0" applyFont="1" applyFill="1" applyBorder="1"/>
    <xf numFmtId="0" fontId="38" fillId="0" borderId="0" xfId="0" applyFont="1" applyAlignment="1">
      <alignment horizontal="justify"/>
    </xf>
    <xf numFmtId="0" fontId="39" fillId="0" borderId="12" xfId="0" applyFont="1" applyBorder="1" applyAlignment="1">
      <alignment horizontal="right" vertical="top"/>
    </xf>
    <xf numFmtId="0" fontId="39" fillId="0" borderId="12" xfId="0" applyFont="1" applyBorder="1" applyAlignment="1">
      <alignment vertical="top"/>
    </xf>
    <xf numFmtId="0" fontId="39" fillId="0" borderId="0" xfId="0" applyFont="1" applyAlignment="1">
      <alignment horizontal="right" vertical="top" wrapText="1"/>
    </xf>
    <xf numFmtId="0" fontId="40" fillId="0" borderId="0" xfId="0" applyFont="1" applyAlignment="1">
      <alignment vertical="center" wrapText="1"/>
    </xf>
    <xf numFmtId="170" fontId="40" fillId="0" borderId="0" xfId="0" applyNumberFormat="1" applyFont="1" applyAlignment="1">
      <alignment vertical="center" wrapText="1"/>
    </xf>
    <xf numFmtId="9" fontId="18" fillId="2" borderId="0" xfId="13" applyFont="1" applyFill="1" applyBorder="1" applyAlignment="1">
      <alignment horizontal="right" vertical="top" wrapText="1"/>
    </xf>
    <xf numFmtId="0" fontId="18" fillId="2" borderId="0" xfId="10" applyFont="1" applyFill="1"/>
    <xf numFmtId="0" fontId="39" fillId="0" borderId="0" xfId="10" applyFont="1" applyAlignment="1">
      <alignment horizontal="right" vertical="top" wrapText="1"/>
    </xf>
    <xf numFmtId="0" fontId="39" fillId="0" borderId="12" xfId="10" applyFont="1" applyBorder="1" applyAlignment="1">
      <alignment vertical="top"/>
    </xf>
    <xf numFmtId="0" fontId="39" fillId="0" borderId="12" xfId="10" applyFont="1" applyBorder="1" applyAlignment="1">
      <alignment horizontal="right" vertical="top"/>
    </xf>
    <xf numFmtId="0" fontId="40" fillId="0" borderId="0" xfId="10" applyFont="1" applyAlignment="1">
      <alignment vertical="center" wrapText="1"/>
    </xf>
    <xf numFmtId="0" fontId="25" fillId="0" borderId="0" xfId="0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right"/>
    </xf>
    <xf numFmtId="171" fontId="17" fillId="3" borderId="0" xfId="9" applyNumberFormat="1" applyFont="1" applyFill="1" applyBorder="1" applyAlignment="1">
      <alignment horizontal="right"/>
    </xf>
    <xf numFmtId="0" fontId="41" fillId="0" borderId="0" xfId="0" applyFont="1" applyAlignment="1">
      <alignment horizontal="left" vertical="center" indent="3"/>
    </xf>
    <xf numFmtId="0" fontId="41" fillId="3" borderId="0" xfId="0" applyFont="1" applyFill="1" applyAlignment="1">
      <alignment horizontal="left" vertical="center" indent="3"/>
    </xf>
    <xf numFmtId="10" fontId="40" fillId="0" borderId="0" xfId="14" applyNumberFormat="1" applyFont="1" applyBorder="1" applyAlignment="1">
      <alignment vertical="center" wrapText="1"/>
    </xf>
    <xf numFmtId="10" fontId="40" fillId="0" borderId="0" xfId="14" applyNumberFormat="1" applyFont="1" applyAlignment="1">
      <alignment horizontal="right" vertical="center" wrapText="1"/>
    </xf>
    <xf numFmtId="10" fontId="40" fillId="0" borderId="0" xfId="14" applyNumberFormat="1" applyFont="1" applyAlignment="1">
      <alignment vertical="center" wrapText="1"/>
    </xf>
    <xf numFmtId="3" fontId="17" fillId="3" borderId="11" xfId="1" applyNumberFormat="1" applyFont="1" applyFill="1" applyBorder="1">
      <alignment horizontal="right" vertical="top"/>
    </xf>
    <xf numFmtId="1" fontId="43" fillId="2" borderId="0" xfId="5" applyNumberFormat="1" applyFont="1" applyFill="1" applyAlignment="1"/>
    <xf numFmtId="0" fontId="44" fillId="2" borderId="0" xfId="0" applyFont="1" applyFill="1"/>
    <xf numFmtId="0" fontId="39" fillId="0" borderId="12" xfId="0" applyFont="1" applyBorder="1" applyAlignment="1">
      <alignment wrapText="1"/>
    </xf>
    <xf numFmtId="171" fontId="17" fillId="2" borderId="0" xfId="9" applyNumberFormat="1" applyFont="1" applyFill="1" applyAlignment="1">
      <alignment vertical="top"/>
    </xf>
    <xf numFmtId="171" fontId="17" fillId="2" borderId="5" xfId="9" applyNumberFormat="1" applyFont="1" applyFill="1" applyBorder="1" applyAlignment="1">
      <alignment vertical="top"/>
    </xf>
    <xf numFmtId="0" fontId="45" fillId="0" borderId="0" xfId="0" applyFont="1"/>
    <xf numFmtId="0" fontId="39" fillId="0" borderId="12" xfId="0" applyFont="1" applyBorder="1" applyAlignment="1">
      <alignment horizontal="right" wrapText="1"/>
    </xf>
    <xf numFmtId="0" fontId="17" fillId="0" borderId="0" xfId="0" applyFont="1" applyAlignment="1">
      <alignment horizontal="left"/>
    </xf>
    <xf numFmtId="10" fontId="25" fillId="0" borderId="0" xfId="0" applyNumberFormat="1" applyFont="1"/>
    <xf numFmtId="0" fontId="25" fillId="0" borderId="0" xfId="0" applyFont="1"/>
    <xf numFmtId="0" fontId="20" fillId="0" borderId="0" xfId="0" applyFont="1" applyAlignment="1">
      <alignment horizontal="justify"/>
    </xf>
    <xf numFmtId="10" fontId="29" fillId="0" borderId="0" xfId="0" applyNumberFormat="1" applyFont="1"/>
    <xf numFmtId="0" fontId="29" fillId="0" borderId="0" xfId="0" applyFont="1"/>
    <xf numFmtId="10" fontId="36" fillId="0" borderId="0" xfId="8" applyNumberFormat="1" applyFont="1" applyAlignment="1">
      <alignment vertical="center"/>
    </xf>
    <xf numFmtId="0" fontId="46" fillId="4" borderId="0" xfId="15" applyFill="1" applyAlignment="1">
      <alignment horizontal="right"/>
    </xf>
    <xf numFmtId="0" fontId="46" fillId="3" borderId="0" xfId="15" applyFill="1" applyAlignment="1">
      <alignment horizontal="right"/>
    </xf>
    <xf numFmtId="0" fontId="46" fillId="0" borderId="0" xfId="15" applyFill="1" applyAlignment="1">
      <alignment horizontal="right"/>
    </xf>
    <xf numFmtId="0" fontId="47" fillId="0" borderId="0" xfId="0" applyFont="1"/>
    <xf numFmtId="0" fontId="18" fillId="0" borderId="12" xfId="0" applyFont="1" applyBorder="1" applyAlignment="1">
      <alignment wrapText="1"/>
    </xf>
    <xf numFmtId="10" fontId="17" fillId="0" borderId="0" xfId="0" applyNumberFormat="1" applyFont="1"/>
    <xf numFmtId="0" fontId="18" fillId="0" borderId="12" xfId="0" applyFont="1" applyBorder="1" applyAlignment="1">
      <alignment horizontal="right" wrapText="1"/>
    </xf>
    <xf numFmtId="10" fontId="40" fillId="3" borderId="0" xfId="8" applyNumberFormat="1" applyFont="1" applyFill="1"/>
    <xf numFmtId="172" fontId="40" fillId="3" borderId="0" xfId="9" applyNumberFormat="1" applyFont="1" applyFill="1"/>
    <xf numFmtId="0" fontId="10" fillId="0" borderId="0" xfId="10"/>
    <xf numFmtId="0" fontId="40" fillId="3" borderId="0" xfId="10" applyFont="1" applyFill="1" applyAlignment="1">
      <alignment horizontal="left"/>
    </xf>
    <xf numFmtId="14" fontId="48" fillId="3" borderId="0" xfId="10" quotePrefix="1" applyNumberFormat="1" applyFont="1" applyFill="1" applyAlignment="1">
      <alignment horizontal="left" vertical="center"/>
    </xf>
    <xf numFmtId="0" fontId="48" fillId="3" borderId="0" xfId="10" applyFont="1" applyFill="1"/>
    <xf numFmtId="0" fontId="40" fillId="3" borderId="0" xfId="10" applyFont="1" applyFill="1"/>
    <xf numFmtId="0" fontId="48" fillId="3" borderId="0" xfId="10" applyFont="1" applyFill="1" applyAlignment="1">
      <alignment wrapText="1"/>
    </xf>
    <xf numFmtId="0" fontId="35" fillId="3" borderId="10" xfId="10" applyFont="1" applyFill="1" applyBorder="1" applyAlignment="1">
      <alignment wrapText="1"/>
    </xf>
    <xf numFmtId="0" fontId="36" fillId="3" borderId="13" xfId="10" applyFont="1" applyFill="1" applyBorder="1" applyAlignment="1">
      <alignment wrapText="1"/>
    </xf>
    <xf numFmtId="0" fontId="36" fillId="3" borderId="15" xfId="10" applyFont="1" applyFill="1" applyBorder="1" applyAlignment="1">
      <alignment wrapText="1"/>
    </xf>
    <xf numFmtId="0" fontId="36" fillId="3" borderId="10" xfId="10" applyFont="1" applyFill="1" applyBorder="1" applyAlignment="1">
      <alignment wrapText="1"/>
    </xf>
    <xf numFmtId="0" fontId="35" fillId="3" borderId="13" xfId="10" applyFont="1" applyFill="1" applyBorder="1" applyAlignment="1">
      <alignment wrapText="1"/>
    </xf>
    <xf numFmtId="0" fontId="35" fillId="3" borderId="15" xfId="10" applyFont="1" applyFill="1" applyBorder="1" applyAlignment="1">
      <alignment wrapText="1"/>
    </xf>
    <xf numFmtId="0" fontId="40" fillId="3" borderId="0" xfId="10" applyFont="1" applyFill="1" applyAlignment="1">
      <alignment horizontal="left" vertical="center"/>
    </xf>
    <xf numFmtId="0" fontId="10" fillId="0" borderId="14" xfId="10" applyBorder="1"/>
    <xf numFmtId="0" fontId="48" fillId="3" borderId="0" xfId="10" applyFont="1" applyFill="1" applyAlignment="1">
      <alignment horizontal="left" vertical="center"/>
    </xf>
    <xf numFmtId="0" fontId="31" fillId="0" borderId="14" xfId="10" applyFont="1" applyBorder="1"/>
    <xf numFmtId="0" fontId="31" fillId="0" borderId="0" xfId="10" applyFont="1"/>
    <xf numFmtId="0" fontId="40" fillId="3" borderId="0" xfId="10" applyFont="1" applyFill="1" applyAlignment="1">
      <alignment horizontal="right"/>
    </xf>
    <xf numFmtId="0" fontId="35" fillId="3" borderId="10" xfId="10" applyFont="1" applyFill="1" applyBorder="1"/>
    <xf numFmtId="3" fontId="40" fillId="3" borderId="0" xfId="10" applyNumberFormat="1" applyFont="1" applyFill="1"/>
    <xf numFmtId="0" fontId="35" fillId="3" borderId="0" xfId="10" applyFont="1" applyFill="1"/>
    <xf numFmtId="0" fontId="25" fillId="2" borderId="0" xfId="10" applyFont="1" applyFill="1"/>
    <xf numFmtId="0" fontId="25" fillId="4" borderId="0" xfId="10" applyFont="1" applyFill="1"/>
    <xf numFmtId="0" fontId="25" fillId="0" borderId="0" xfId="10" applyFont="1"/>
    <xf numFmtId="3" fontId="20" fillId="3" borderId="0" xfId="1" applyNumberFormat="1" applyFont="1" applyFill="1" applyBorder="1" applyAlignment="1">
      <alignment horizontal="right"/>
    </xf>
    <xf numFmtId="0" fontId="18" fillId="3" borderId="0" xfId="0" applyFont="1" applyFill="1" applyAlignment="1">
      <alignment horizontal="right" wrapText="1"/>
    </xf>
    <xf numFmtId="171" fontId="18" fillId="3" borderId="0" xfId="9" applyNumberFormat="1" applyFont="1" applyFill="1" applyBorder="1"/>
    <xf numFmtId="3" fontId="17" fillId="0" borderId="0" xfId="1" applyNumberFormat="1" applyFont="1" applyFill="1" applyBorder="1">
      <alignment horizontal="right" vertical="top"/>
    </xf>
    <xf numFmtId="0" fontId="18" fillId="3" borderId="3" xfId="0" applyFont="1" applyFill="1" applyBorder="1" applyAlignment="1">
      <alignment horizontal="right" wrapText="1"/>
    </xf>
    <xf numFmtId="3" fontId="49" fillId="3" borderId="0" xfId="0" applyNumberFormat="1" applyFont="1" applyFill="1" applyAlignment="1">
      <alignment wrapText="1"/>
    </xf>
    <xf numFmtId="3" fontId="32" fillId="3" borderId="0" xfId="0" applyNumberFormat="1" applyFont="1" applyFill="1"/>
    <xf numFmtId="3" fontId="49" fillId="3" borderId="4" xfId="0" applyNumberFormat="1" applyFont="1" applyFill="1" applyBorder="1"/>
    <xf numFmtId="0" fontId="18" fillId="3" borderId="0" xfId="0" applyFont="1" applyFill="1" applyAlignment="1">
      <alignment wrapText="1"/>
    </xf>
    <xf numFmtId="3" fontId="32" fillId="3" borderId="0" xfId="9" applyNumberFormat="1" applyFont="1" applyFill="1" applyBorder="1" applyAlignment="1">
      <alignment horizontal="right" wrapText="1"/>
    </xf>
    <xf numFmtId="3" fontId="35" fillId="0" borderId="0" xfId="0" applyNumberFormat="1" applyFont="1"/>
    <xf numFmtId="3" fontId="36" fillId="3" borderId="0" xfId="0" applyNumberFormat="1" applyFont="1" applyFill="1" applyAlignment="1">
      <alignment wrapText="1"/>
    </xf>
    <xf numFmtId="3" fontId="36" fillId="3" borderId="2" xfId="0" applyNumberFormat="1" applyFont="1" applyFill="1" applyBorder="1" applyAlignment="1">
      <alignment wrapText="1"/>
    </xf>
    <xf numFmtId="3" fontId="35" fillId="3" borderId="0" xfId="0" applyNumberFormat="1" applyFont="1" applyFill="1" applyAlignment="1">
      <alignment wrapText="1"/>
    </xf>
    <xf numFmtId="3" fontId="35" fillId="3" borderId="4" xfId="0" applyNumberFormat="1" applyFont="1" applyFill="1" applyBorder="1"/>
    <xf numFmtId="3" fontId="18" fillId="3" borderId="0" xfId="0" applyNumberFormat="1" applyFont="1" applyFill="1" applyAlignment="1">
      <alignment wrapText="1"/>
    </xf>
    <xf numFmtId="170" fontId="18" fillId="2" borderId="0" xfId="9" applyNumberFormat="1" applyFont="1" applyFill="1" applyBorder="1" applyAlignment="1"/>
    <xf numFmtId="3" fontId="18" fillId="3" borderId="10" xfId="0" applyNumberFormat="1" applyFont="1" applyFill="1" applyBorder="1" applyAlignment="1">
      <alignment horizontal="right" wrapText="1"/>
    </xf>
    <xf numFmtId="10" fontId="18" fillId="3" borderId="0" xfId="0" applyNumberFormat="1" applyFont="1" applyFill="1"/>
    <xf numFmtId="3" fontId="40" fillId="3" borderId="0" xfId="10" applyNumberFormat="1" applyFont="1" applyFill="1" applyAlignment="1">
      <alignment horizontal="right"/>
    </xf>
    <xf numFmtId="3" fontId="40" fillId="3" borderId="14" xfId="10" applyNumberFormat="1" applyFont="1" applyFill="1" applyBorder="1"/>
    <xf numFmtId="10" fontId="40" fillId="3" borderId="16" xfId="8" applyNumberFormat="1" applyFont="1" applyFill="1" applyBorder="1"/>
    <xf numFmtId="3" fontId="39" fillId="3" borderId="14" xfId="10" applyNumberFormat="1" applyFont="1" applyFill="1" applyBorder="1" applyAlignment="1">
      <alignment horizontal="right"/>
    </xf>
    <xf numFmtId="172" fontId="39" fillId="3" borderId="16" xfId="10" applyNumberFormat="1" applyFont="1" applyFill="1" applyBorder="1" applyAlignment="1">
      <alignment horizontal="right"/>
    </xf>
    <xf numFmtId="174" fontId="35" fillId="3" borderId="0" xfId="0" applyNumberFormat="1" applyFont="1" applyFill="1" applyAlignment="1">
      <alignment wrapText="1"/>
    </xf>
    <xf numFmtId="0" fontId="17" fillId="3" borderId="1" xfId="0" applyFont="1" applyFill="1" applyBorder="1"/>
    <xf numFmtId="171" fontId="18" fillId="3" borderId="0" xfId="9" applyNumberFormat="1" applyFont="1" applyFill="1"/>
    <xf numFmtId="0" fontId="18" fillId="3" borderId="1" xfId="0" applyFont="1" applyFill="1" applyBorder="1"/>
    <xf numFmtId="0" fontId="20" fillId="3" borderId="0" xfId="0" applyFont="1" applyFill="1" applyAlignment="1">
      <alignment horizontal="left"/>
    </xf>
    <xf numFmtId="3" fontId="17" fillId="3" borderId="0" xfId="1" applyNumberFormat="1" applyFont="1" applyFill="1">
      <alignment horizontal="right" vertical="top"/>
    </xf>
    <xf numFmtId="0" fontId="18" fillId="3" borderId="3" xfId="0" applyFont="1" applyFill="1" applyBorder="1"/>
    <xf numFmtId="171" fontId="17" fillId="2" borderId="4" xfId="9" applyNumberFormat="1" applyFont="1" applyFill="1" applyBorder="1" applyAlignment="1">
      <alignment horizontal="right"/>
    </xf>
    <xf numFmtId="3" fontId="17" fillId="2" borderId="4" xfId="0" applyNumberFormat="1" applyFont="1" applyFill="1" applyBorder="1"/>
    <xf numFmtId="3" fontId="21" fillId="0" borderId="2" xfId="16" applyNumberFormat="1" applyFont="1" applyBorder="1" applyAlignment="1">
      <alignment horizontal="right"/>
    </xf>
    <xf numFmtId="3" fontId="57" fillId="0" borderId="0" xfId="16" applyNumberFormat="1" applyFont="1"/>
    <xf numFmtId="166" fontId="17" fillId="0" borderId="0" xfId="1" applyNumberFormat="1" applyFont="1" applyFill="1" applyBorder="1" applyAlignment="1">
      <alignment horizontal="right" vertical="center"/>
    </xf>
    <xf numFmtId="166" fontId="17" fillId="0" borderId="2" xfId="1" applyNumberFormat="1" applyFont="1" applyFill="1" applyBorder="1" applyAlignment="1">
      <alignment horizontal="right" vertical="center"/>
    </xf>
    <xf numFmtId="3" fontId="21" fillId="0" borderId="4" xfId="16" applyNumberFormat="1" applyFont="1" applyBorder="1"/>
    <xf numFmtId="166" fontId="17" fillId="0" borderId="4" xfId="1" applyNumberFormat="1" applyFont="1" applyFill="1" applyBorder="1" applyAlignment="1">
      <alignment horizontal="right" vertical="center"/>
    </xf>
    <xf numFmtId="166" fontId="18" fillId="0" borderId="4" xfId="1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18" applyFont="1" applyAlignment="1">
      <alignment horizontal="right" wrapText="1"/>
    </xf>
    <xf numFmtId="3" fontId="21" fillId="0" borderId="0" xfId="0" applyNumberFormat="1" applyFont="1" applyAlignment="1">
      <alignment horizontal="right"/>
    </xf>
    <xf numFmtId="0" fontId="32" fillId="0" borderId="0" xfId="0" applyFont="1"/>
    <xf numFmtId="0" fontId="18" fillId="0" borderId="0" xfId="18" applyFont="1" applyAlignment="1">
      <alignment vertical="top"/>
    </xf>
    <xf numFmtId="15" fontId="18" fillId="0" borderId="0" xfId="18" quotePrefix="1" applyNumberFormat="1" applyFont="1" applyAlignment="1">
      <alignment horizontal="right"/>
    </xf>
    <xf numFmtId="167" fontId="17" fillId="0" borderId="0" xfId="5" applyNumberFormat="1" applyFont="1" applyFill="1" applyAlignment="1">
      <alignment horizontal="left"/>
    </xf>
    <xf numFmtId="167" fontId="17" fillId="0" borderId="0" xfId="5" quotePrefix="1" applyNumberFormat="1" applyFont="1" applyFill="1" applyAlignment="1">
      <alignment horizontal="left"/>
    </xf>
    <xf numFmtId="0" fontId="18" fillId="0" borderId="4" xfId="5" applyFont="1" applyFill="1" applyBorder="1" applyAlignment="1">
      <alignment horizontal="left"/>
    </xf>
    <xf numFmtId="3" fontId="57" fillId="0" borderId="0" xfId="0" applyNumberFormat="1" applyFont="1" applyAlignment="1">
      <alignment horizontal="right"/>
    </xf>
    <xf numFmtId="0" fontId="17" fillId="0" borderId="0" xfId="5" applyFont="1" applyFill="1" applyBorder="1" applyAlignment="1">
      <alignment horizontal="left" vertical="center" indent="1"/>
    </xf>
    <xf numFmtId="0" fontId="17" fillId="0" borderId="2" xfId="5" applyFont="1" applyFill="1" applyBorder="1" applyAlignment="1">
      <alignment horizontal="left" vertical="center" indent="1"/>
    </xf>
    <xf numFmtId="0" fontId="18" fillId="0" borderId="4" xfId="5" applyFont="1" applyFill="1" applyBorder="1" applyAlignment="1">
      <alignment horizontal="left" vertical="center"/>
    </xf>
    <xf numFmtId="173" fontId="18" fillId="0" borderId="0" xfId="20" applyNumberFormat="1" applyFont="1" applyFill="1" applyBorder="1" applyAlignment="1">
      <alignment horizontal="right" wrapText="1"/>
    </xf>
    <xf numFmtId="0" fontId="21" fillId="0" borderId="2" xfId="0" applyFont="1" applyBorder="1" applyAlignment="1">
      <alignment wrapText="1"/>
    </xf>
    <xf numFmtId="0" fontId="20" fillId="0" borderId="0" xfId="0" applyFont="1" applyAlignment="1">
      <alignment vertical="top"/>
    </xf>
    <xf numFmtId="14" fontId="18" fillId="2" borderId="3" xfId="0" applyNumberFormat="1" applyFont="1" applyFill="1" applyBorder="1" applyAlignment="1">
      <alignment horizontal="right"/>
    </xf>
    <xf numFmtId="14" fontId="18" fillId="3" borderId="3" xfId="0" applyNumberFormat="1" applyFont="1" applyFill="1" applyBorder="1" applyAlignment="1">
      <alignment horizontal="right"/>
    </xf>
    <xf numFmtId="3" fontId="21" fillId="0" borderId="0" xfId="16" applyNumberFormat="1" applyFont="1"/>
    <xf numFmtId="0" fontId="58" fillId="2" borderId="0" xfId="10" applyFont="1" applyFill="1"/>
    <xf numFmtId="0" fontId="27" fillId="3" borderId="0" xfId="10" applyFont="1" applyFill="1"/>
    <xf numFmtId="173" fontId="27" fillId="3" borderId="18" xfId="9" applyNumberFormat="1" applyFont="1" applyFill="1" applyBorder="1"/>
    <xf numFmtId="165" fontId="27" fillId="3" borderId="18" xfId="9" applyFont="1" applyFill="1" applyBorder="1"/>
    <xf numFmtId="0" fontId="59" fillId="3" borderId="0" xfId="10" applyFont="1" applyFill="1"/>
    <xf numFmtId="173" fontId="27" fillId="3" borderId="20" xfId="9" applyNumberFormat="1" applyFont="1" applyFill="1" applyBorder="1"/>
    <xf numFmtId="173" fontId="27" fillId="3" borderId="21" xfId="9" applyNumberFormat="1" applyFont="1" applyFill="1" applyBorder="1"/>
    <xf numFmtId="173" fontId="27" fillId="3" borderId="22" xfId="9" applyNumberFormat="1" applyFont="1" applyFill="1" applyBorder="1"/>
    <xf numFmtId="43" fontId="27" fillId="3" borderId="18" xfId="9" applyNumberFormat="1" applyFont="1" applyFill="1" applyBorder="1"/>
    <xf numFmtId="173" fontId="25" fillId="3" borderId="22" xfId="9" applyNumberFormat="1" applyFont="1" applyFill="1" applyBorder="1"/>
    <xf numFmtId="173" fontId="27" fillId="3" borderId="26" xfId="9" applyNumberFormat="1" applyFont="1" applyFill="1" applyBorder="1"/>
    <xf numFmtId="173" fontId="27" fillId="3" borderId="27" xfId="9" applyNumberFormat="1" applyFont="1" applyFill="1" applyBorder="1"/>
    <xf numFmtId="43" fontId="27" fillId="3" borderId="27" xfId="9" applyNumberFormat="1" applyFont="1" applyFill="1" applyBorder="1"/>
    <xf numFmtId="0" fontId="58" fillId="2" borderId="0" xfId="0" applyFont="1" applyFill="1"/>
    <xf numFmtId="14" fontId="18" fillId="3" borderId="3" xfId="0" applyNumberFormat="1" applyFont="1" applyFill="1" applyBorder="1" applyAlignment="1">
      <alignment horizontal="left"/>
    </xf>
    <xf numFmtId="0" fontId="18" fillId="3" borderId="3" xfId="10" applyFont="1" applyFill="1" applyBorder="1" applyAlignment="1">
      <alignment horizontal="left" wrapText="1"/>
    </xf>
    <xf numFmtId="175" fontId="18" fillId="2" borderId="3" xfId="10" applyNumberFormat="1" applyFont="1" applyFill="1" applyBorder="1" applyAlignment="1">
      <alignment horizontal="right"/>
    </xf>
    <xf numFmtId="175" fontId="18" fillId="2" borderId="3" xfId="10" applyNumberFormat="1" applyFont="1" applyFill="1" applyBorder="1" applyAlignment="1">
      <alignment horizontal="right" vertical="top" wrapText="1"/>
    </xf>
    <xf numFmtId="0" fontId="17" fillId="3" borderId="0" xfId="10" applyFont="1" applyFill="1" applyAlignment="1">
      <alignment horizontal="left"/>
    </xf>
    <xf numFmtId="3" fontId="17" fillId="3" borderId="0" xfId="10" applyNumberFormat="1" applyFont="1" applyFill="1" applyAlignment="1">
      <alignment vertical="top" wrapText="1"/>
    </xf>
    <xf numFmtId="0" fontId="17" fillId="3" borderId="0" xfId="10" applyFont="1" applyFill="1" applyAlignment="1">
      <alignment horizontal="left" wrapText="1"/>
    </xf>
    <xf numFmtId="3" fontId="17" fillId="0" borderId="0" xfId="10" applyNumberFormat="1" applyFont="1" applyAlignment="1">
      <alignment vertical="top" wrapText="1"/>
    </xf>
    <xf numFmtId="0" fontId="17" fillId="3" borderId="2" xfId="10" applyFont="1" applyFill="1" applyBorder="1" applyAlignment="1">
      <alignment horizontal="left"/>
    </xf>
    <xf numFmtId="0" fontId="18" fillId="3" borderId="2" xfId="10" applyFont="1" applyFill="1" applyBorder="1" applyAlignment="1">
      <alignment horizontal="left"/>
    </xf>
    <xf numFmtId="3" fontId="18" fillId="3" borderId="2" xfId="10" applyNumberFormat="1" applyFont="1" applyFill="1" applyBorder="1" applyAlignment="1">
      <alignment vertical="top" wrapText="1"/>
    </xf>
    <xf numFmtId="0" fontId="18" fillId="6" borderId="0" xfId="0" applyFont="1" applyFill="1" applyAlignment="1">
      <alignment horizontal="center" vertical="center"/>
    </xf>
    <xf numFmtId="14" fontId="10" fillId="0" borderId="0" xfId="10" applyNumberFormat="1"/>
    <xf numFmtId="14" fontId="17" fillId="3" borderId="0" xfId="0" applyNumberFormat="1" applyFont="1" applyFill="1"/>
    <xf numFmtId="14" fontId="17" fillId="2" borderId="0" xfId="0" applyNumberFormat="1" applyFont="1" applyFill="1"/>
    <xf numFmtId="0" fontId="18" fillId="6" borderId="0" xfId="0" applyFont="1" applyFill="1" applyAlignment="1">
      <alignment horizontal="right" vertical="center"/>
    </xf>
    <xf numFmtId="0" fontId="18" fillId="3" borderId="0" xfId="0" applyFont="1" applyFill="1"/>
    <xf numFmtId="0" fontId="27" fillId="3" borderId="18" xfId="0" applyFont="1" applyFill="1" applyBorder="1"/>
    <xf numFmtId="0" fontId="59" fillId="3" borderId="19" xfId="0" applyFont="1" applyFill="1" applyBorder="1"/>
    <xf numFmtId="0" fontId="27" fillId="3" borderId="19" xfId="0" applyFont="1" applyFill="1" applyBorder="1"/>
    <xf numFmtId="0" fontId="27" fillId="3" borderId="19" xfId="0" quotePrefix="1" applyFont="1" applyFill="1" applyBorder="1"/>
    <xf numFmtId="0" fontId="27" fillId="3" borderId="22" xfId="0" applyFont="1" applyFill="1" applyBorder="1"/>
    <xf numFmtId="0" fontId="27" fillId="3" borderId="25" xfId="0" applyFont="1" applyFill="1" applyBorder="1"/>
    <xf numFmtId="2" fontId="27" fillId="3" borderId="27" xfId="0" applyNumberFormat="1" applyFont="1" applyFill="1" applyBorder="1"/>
    <xf numFmtId="173" fontId="59" fillId="3" borderId="17" xfId="0" applyNumberFormat="1" applyFont="1" applyFill="1" applyBorder="1"/>
    <xf numFmtId="3" fontId="32" fillId="3" borderId="0" xfId="9" applyNumberFormat="1" applyFont="1" applyFill="1" applyBorder="1" applyAlignment="1">
      <alignment horizontal="right"/>
    </xf>
    <xf numFmtId="3" fontId="17" fillId="3" borderId="0" xfId="21" applyNumberFormat="1" applyFont="1" applyFill="1"/>
    <xf numFmtId="3" fontId="17" fillId="3" borderId="0" xfId="5" applyNumberFormat="1" applyFont="1" applyFill="1">
      <alignment horizontal="left" vertical="top"/>
    </xf>
    <xf numFmtId="3" fontId="40" fillId="3" borderId="0" xfId="21" applyNumberFormat="1" applyFont="1" applyFill="1"/>
    <xf numFmtId="3" fontId="20" fillId="3" borderId="0" xfId="1" applyNumberFormat="1" applyFont="1" applyFill="1">
      <alignment horizontal="right" vertical="top"/>
    </xf>
    <xf numFmtId="3" fontId="17" fillId="3" borderId="0" xfId="1" applyNumberFormat="1" applyFont="1" applyFill="1" applyAlignment="1">
      <alignment horizontal="right"/>
    </xf>
    <xf numFmtId="0" fontId="18" fillId="0" borderId="3" xfId="0" applyFont="1" applyBorder="1" applyAlignment="1">
      <alignment horizontal="right" wrapText="1"/>
    </xf>
    <xf numFmtId="3" fontId="17" fillId="0" borderId="0" xfId="11" applyNumberFormat="1" applyFont="1"/>
    <xf numFmtId="3" fontId="18" fillId="0" borderId="4" xfId="11" applyNumberFormat="1" applyFont="1" applyBorder="1"/>
    <xf numFmtId="3" fontId="18" fillId="0" borderId="0" xfId="11" applyNumberFormat="1" applyFont="1"/>
    <xf numFmtId="3" fontId="18" fillId="2" borderId="0" xfId="11" applyNumberFormat="1" applyFont="1" applyFill="1"/>
    <xf numFmtId="0" fontId="17" fillId="2" borderId="0" xfId="5" applyFont="1" applyFill="1">
      <alignment horizontal="left" vertical="top"/>
    </xf>
    <xf numFmtId="171" fontId="17" fillId="2" borderId="0" xfId="9" applyNumberFormat="1" applyFont="1" applyFill="1" applyAlignment="1">
      <alignment horizontal="left" vertical="top"/>
    </xf>
    <xf numFmtId="0" fontId="17" fillId="2" borderId="5" xfId="5" applyFont="1" applyFill="1" applyBorder="1">
      <alignment horizontal="left" vertical="top"/>
    </xf>
    <xf numFmtId="3" fontId="10" fillId="0" borderId="0" xfId="10" applyNumberFormat="1"/>
    <xf numFmtId="49" fontId="35" fillId="0" borderId="0" xfId="23" applyNumberFormat="1" applyFont="1" applyAlignment="1">
      <alignment wrapText="1"/>
    </xf>
    <xf numFmtId="0" fontId="18" fillId="0" borderId="4" xfId="18" applyFont="1" applyBorder="1" applyAlignment="1">
      <alignment horizontal="right" wrapText="1"/>
    </xf>
    <xf numFmtId="0" fontId="35" fillId="0" borderId="4" xfId="22" applyFont="1" applyBorder="1" applyAlignment="1">
      <alignment horizontal="right" wrapText="1"/>
    </xf>
    <xf numFmtId="0" fontId="35" fillId="0" borderId="0" xfId="22" applyFont="1" applyAlignment="1">
      <alignment horizontal="right" wrapText="1"/>
    </xf>
    <xf numFmtId="0" fontId="36" fillId="0" borderId="0" xfId="22" applyFont="1" applyAlignment="1">
      <alignment wrapText="1"/>
    </xf>
    <xf numFmtId="1" fontId="36" fillId="0" borderId="0" xfId="22" applyNumberFormat="1" applyFont="1"/>
    <xf numFmtId="3" fontId="57" fillId="0" borderId="0" xfId="23" applyFont="1" applyAlignment="1">
      <alignment horizontal="right"/>
    </xf>
    <xf numFmtId="1" fontId="35" fillId="0" borderId="0" xfId="22" applyNumberFormat="1" applyFont="1"/>
    <xf numFmtId="0" fontId="36" fillId="0" borderId="0" xfId="22" applyFont="1" applyAlignment="1">
      <alignment horizontal="left" wrapText="1" indent="1"/>
    </xf>
    <xf numFmtId="1" fontId="57" fillId="0" borderId="0" xfId="24" applyNumberFormat="1" applyFont="1"/>
    <xf numFmtId="0" fontId="36" fillId="0" borderId="0" xfId="22" applyFont="1"/>
    <xf numFmtId="0" fontId="35" fillId="0" borderId="4" xfId="22" applyFont="1" applyBorder="1"/>
    <xf numFmtId="1" fontId="36" fillId="0" borderId="4" xfId="24" applyNumberFormat="1" applyFont="1" applyBorder="1"/>
    <xf numFmtId="1" fontId="36" fillId="0" borderId="0" xfId="24" applyNumberFormat="1" applyFont="1"/>
    <xf numFmtId="0" fontId="35" fillId="0" borderId="0" xfId="22" applyFont="1"/>
    <xf numFmtId="0" fontId="17" fillId="0" borderId="0" xfId="25" applyFont="1"/>
    <xf numFmtId="0" fontId="36" fillId="0" borderId="0" xfId="25" applyFont="1"/>
    <xf numFmtId="0" fontId="18" fillId="0" borderId="2" xfId="18" applyFont="1" applyBorder="1" applyAlignment="1">
      <alignment horizontal="right" wrapText="1"/>
    </xf>
    <xf numFmtId="10" fontId="39" fillId="3" borderId="0" xfId="10" applyNumberFormat="1" applyFont="1" applyFill="1"/>
    <xf numFmtId="0" fontId="61" fillId="0" borderId="0" xfId="0" applyFont="1"/>
    <xf numFmtId="0" fontId="61" fillId="0" borderId="0" xfId="0" applyFont="1" applyAlignment="1">
      <alignment horizontal="left" wrapText="1"/>
    </xf>
    <xf numFmtId="0" fontId="61" fillId="0" borderId="0" xfId="0" applyFont="1" applyAlignment="1">
      <alignment horizontal="left" wrapText="1" indent="1"/>
    </xf>
    <xf numFmtId="0" fontId="62" fillId="0" borderId="0" xfId="0" applyFont="1"/>
    <xf numFmtId="0" fontId="62" fillId="2" borderId="0" xfId="0" applyFont="1" applyFill="1"/>
    <xf numFmtId="0" fontId="62" fillId="0" borderId="0" xfId="0" applyFont="1" applyAlignment="1">
      <alignment horizontal="left" indent="1"/>
    </xf>
    <xf numFmtId="0" fontId="17" fillId="3" borderId="0" xfId="0" applyFont="1" applyFill="1" applyAlignment="1">
      <alignment horizontal="left" wrapText="1"/>
    </xf>
    <xf numFmtId="10" fontId="17" fillId="2" borderId="0" xfId="0" applyNumberFormat="1" applyFont="1" applyFill="1" applyAlignment="1">
      <alignment horizontal="right"/>
    </xf>
    <xf numFmtId="0" fontId="21" fillId="3" borderId="29" xfId="0" applyFont="1" applyFill="1" applyBorder="1" applyAlignment="1">
      <alignment vertical="top"/>
    </xf>
    <xf numFmtId="0" fontId="18" fillId="3" borderId="29" xfId="0" applyFont="1" applyFill="1" applyBorder="1" applyAlignment="1">
      <alignment vertical="top"/>
    </xf>
    <xf numFmtId="177" fontId="17" fillId="3" borderId="0" xfId="26" applyNumberFormat="1" applyFont="1" applyFill="1" applyBorder="1" applyAlignment="1">
      <alignment horizontal="right"/>
    </xf>
    <xf numFmtId="0" fontId="17" fillId="3" borderId="0" xfId="27" applyFont="1" applyFill="1"/>
    <xf numFmtId="0" fontId="18" fillId="3" borderId="0" xfId="27" applyFont="1" applyFill="1"/>
    <xf numFmtId="0" fontId="17" fillId="3" borderId="30" xfId="27" applyFont="1" applyFill="1" applyBorder="1"/>
    <xf numFmtId="0" fontId="17" fillId="3" borderId="30" xfId="0" applyFont="1" applyFill="1" applyBorder="1"/>
    <xf numFmtId="3" fontId="17" fillId="3" borderId="30" xfId="0" applyNumberFormat="1" applyFont="1" applyFill="1" applyBorder="1"/>
    <xf numFmtId="10" fontId="17" fillId="3" borderId="0" xfId="28" applyNumberFormat="1" applyFont="1" applyFill="1"/>
    <xf numFmtId="10" fontId="17" fillId="3" borderId="30" xfId="28" applyNumberFormat="1" applyFont="1" applyFill="1" applyBorder="1"/>
    <xf numFmtId="3" fontId="18" fillId="3" borderId="0" xfId="9" applyNumberFormat="1" applyFont="1" applyFill="1" applyBorder="1" applyAlignment="1">
      <alignment horizontal="right" wrapText="1"/>
    </xf>
    <xf numFmtId="3" fontId="18" fillId="0" borderId="0" xfId="0" applyNumberFormat="1" applyFont="1" applyAlignment="1">
      <alignment horizontal="right"/>
    </xf>
    <xf numFmtId="0" fontId="23" fillId="7" borderId="6" xfId="0" applyFont="1" applyFill="1" applyBorder="1" applyAlignment="1">
      <alignment horizontal="left"/>
    </xf>
    <xf numFmtId="0" fontId="24" fillId="7" borderId="6" xfId="0" applyFont="1" applyFill="1" applyBorder="1" applyAlignment="1">
      <alignment horizontal="center"/>
    </xf>
    <xf numFmtId="0" fontId="60" fillId="7" borderId="6" xfId="0" applyFont="1" applyFill="1" applyBorder="1" applyAlignment="1">
      <alignment horizontal="right"/>
    </xf>
    <xf numFmtId="0" fontId="24" fillId="7" borderId="0" xfId="0" applyFont="1" applyFill="1" applyAlignment="1">
      <alignment horizontal="center"/>
    </xf>
    <xf numFmtId="0" fontId="24" fillId="7" borderId="0" xfId="0" applyFont="1" applyFill="1"/>
    <xf numFmtId="0" fontId="24" fillId="7" borderId="0" xfId="0" applyFont="1" applyFill="1" applyAlignment="1">
      <alignment horizontal="right"/>
    </xf>
    <xf numFmtId="0" fontId="64" fillId="4" borderId="0" xfId="0" applyFont="1" applyFill="1" applyAlignment="1">
      <alignment horizontal="right"/>
    </xf>
    <xf numFmtId="9" fontId="17" fillId="2" borderId="0" xfId="0" applyNumberFormat="1" applyFont="1" applyFill="1" applyAlignment="1">
      <alignment horizontal="right"/>
    </xf>
    <xf numFmtId="170" fontId="17" fillId="2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9" fontId="17" fillId="3" borderId="0" xfId="0" applyNumberFormat="1" applyFont="1" applyFill="1" applyAlignment="1">
      <alignment horizontal="right"/>
    </xf>
    <xf numFmtId="3" fontId="17" fillId="0" borderId="0" xfId="0" applyNumberFormat="1" applyFont="1"/>
    <xf numFmtId="9" fontId="17" fillId="2" borderId="0" xfId="0" applyNumberFormat="1" applyFont="1" applyFill="1" applyAlignment="1">
      <alignment horizontal="center"/>
    </xf>
    <xf numFmtId="14" fontId="17" fillId="0" borderId="4" xfId="0" applyNumberFormat="1" applyFont="1" applyBorder="1" applyAlignment="1">
      <alignment horizontal="right"/>
    </xf>
    <xf numFmtId="3" fontId="17" fillId="0" borderId="0" xfId="11" applyNumberFormat="1" applyFont="1" applyFill="1"/>
    <xf numFmtId="0" fontId="17" fillId="0" borderId="0" xfId="5" applyFont="1" applyFill="1">
      <alignment horizontal="left" vertical="top"/>
    </xf>
    <xf numFmtId="0" fontId="17" fillId="0" borderId="0" xfId="5" applyFont="1" applyFill="1" applyAlignment="1">
      <alignment horizontal="right" vertical="top" wrapText="1"/>
    </xf>
    <xf numFmtId="0" fontId="17" fillId="0" borderId="0" xfId="5" applyFont="1" applyFill="1" applyBorder="1" applyAlignment="1">
      <alignment horizontal="right" vertical="top"/>
    </xf>
    <xf numFmtId="169" fontId="50" fillId="0" borderId="0" xfId="1" applyFont="1" applyFill="1">
      <alignment horizontal="right" vertical="top"/>
    </xf>
    <xf numFmtId="169" fontId="52" fillId="0" borderId="0" xfId="1" applyFont="1" applyFill="1">
      <alignment horizontal="right" vertical="top"/>
    </xf>
    <xf numFmtId="169" fontId="17" fillId="0" borderId="0" xfId="1" applyFont="1" applyFill="1" applyAlignment="1">
      <alignment horizontal="left" vertical="top"/>
    </xf>
    <xf numFmtId="3" fontId="36" fillId="0" borderId="0" xfId="0" applyNumberFormat="1" applyFont="1" applyAlignment="1">
      <alignment horizontal="right"/>
    </xf>
    <xf numFmtId="166" fontId="17" fillId="0" borderId="0" xfId="5" applyNumberFormat="1" applyFont="1" applyFill="1">
      <alignment horizontal="left" vertical="top"/>
    </xf>
    <xf numFmtId="0" fontId="18" fillId="0" borderId="0" xfId="5" applyFont="1" applyFill="1">
      <alignment horizontal="left" vertical="top"/>
    </xf>
    <xf numFmtId="0" fontId="49" fillId="0" borderId="0" xfId="5" applyFont="1" applyFill="1">
      <alignment horizontal="left" vertical="top"/>
    </xf>
    <xf numFmtId="0" fontId="36" fillId="0" borderId="0" xfId="5" applyFont="1" applyFill="1">
      <alignment horizontal="left" vertical="top"/>
    </xf>
    <xf numFmtId="168" fontId="17" fillId="0" borderId="0" xfId="6" applyFont="1" applyAlignment="1">
      <alignment horizontal="right"/>
    </xf>
    <xf numFmtId="167" fontId="18" fillId="0" borderId="1" xfId="7" applyNumberFormat="1" applyFont="1" applyBorder="1"/>
    <xf numFmtId="168" fontId="18" fillId="0" borderId="1" xfId="6" applyFont="1" applyBorder="1" applyAlignment="1">
      <alignment horizontal="right"/>
    </xf>
    <xf numFmtId="0" fontId="17" fillId="0" borderId="1" xfId="2" applyFont="1" applyBorder="1" applyAlignment="1">
      <alignment horizontal="right"/>
    </xf>
    <xf numFmtId="0" fontId="18" fillId="0" borderId="0" xfId="2" applyFont="1" applyAlignment="1">
      <alignment horizontal="right"/>
    </xf>
    <xf numFmtId="166" fontId="18" fillId="0" borderId="0" xfId="4" applyNumberFormat="1" applyFont="1"/>
    <xf numFmtId="167" fontId="18" fillId="0" borderId="0" xfId="7" applyNumberFormat="1" applyFont="1"/>
    <xf numFmtId="0" fontId="17" fillId="0" borderId="0" xfId="2" applyFont="1" applyAlignment="1">
      <alignment horizontal="right"/>
    </xf>
    <xf numFmtId="169" fontId="18" fillId="0" borderId="0" xfId="1" applyFont="1" applyFill="1">
      <alignment horizontal="right" vertical="top"/>
    </xf>
    <xf numFmtId="169" fontId="17" fillId="0" borderId="0" xfId="1" applyFont="1" applyFill="1">
      <alignment horizontal="right" vertical="top"/>
    </xf>
    <xf numFmtId="0" fontId="17" fillId="0" borderId="0" xfId="5" applyFont="1" applyFill="1" applyAlignment="1">
      <alignment horizontal="left" vertical="top" wrapText="1"/>
    </xf>
    <xf numFmtId="169" fontId="22" fillId="0" borderId="0" xfId="1" applyFont="1" applyFill="1" applyAlignment="1">
      <alignment horizontal="left" vertical="top"/>
    </xf>
    <xf numFmtId="169" fontId="51" fillId="0" borderId="0" xfId="1" applyFont="1" applyFill="1">
      <alignment horizontal="right" vertical="top"/>
    </xf>
    <xf numFmtId="166" fontId="18" fillId="0" borderId="0" xfId="5" applyNumberFormat="1" applyFont="1" applyFill="1" applyBorder="1">
      <alignment horizontal="left" vertical="top"/>
    </xf>
    <xf numFmtId="166" fontId="20" fillId="0" borderId="0" xfId="5" applyNumberFormat="1" applyFont="1" applyFill="1">
      <alignment horizontal="left" vertical="top"/>
    </xf>
    <xf numFmtId="169" fontId="20" fillId="0" borderId="0" xfId="1" applyFont="1" applyFill="1" applyAlignment="1">
      <alignment horizontal="left" vertical="top"/>
    </xf>
    <xf numFmtId="0" fontId="20" fillId="0" borderId="0" xfId="5" applyFont="1" applyFill="1">
      <alignment horizontal="left" vertical="top"/>
    </xf>
    <xf numFmtId="0" fontId="20" fillId="0" borderId="0" xfId="5" applyFont="1" applyFill="1" applyAlignment="1">
      <alignment horizontal="left" vertical="top" wrapText="1"/>
    </xf>
    <xf numFmtId="169" fontId="37" fillId="0" borderId="0" xfId="1" applyFont="1" applyFill="1">
      <alignment horizontal="right" vertical="top"/>
    </xf>
    <xf numFmtId="169" fontId="20" fillId="0" borderId="0" xfId="1" applyFont="1" applyFill="1" applyBorder="1" applyAlignment="1">
      <alignment horizontal="left" vertical="top"/>
    </xf>
    <xf numFmtId="0" fontId="47" fillId="0" borderId="0" xfId="5" applyFont="1" applyFill="1" applyBorder="1">
      <alignment horizontal="left" vertical="top"/>
    </xf>
    <xf numFmtId="0" fontId="20" fillId="0" borderId="0" xfId="5" applyFont="1" applyFill="1" applyBorder="1" applyAlignment="1">
      <alignment horizontal="left" vertical="top" wrapText="1"/>
    </xf>
    <xf numFmtId="3" fontId="47" fillId="0" borderId="0" xfId="0" applyNumberFormat="1" applyFont="1" applyAlignment="1">
      <alignment horizontal="right"/>
    </xf>
    <xf numFmtId="3" fontId="37" fillId="0" borderId="0" xfId="0" applyNumberFormat="1" applyFont="1" applyAlignment="1">
      <alignment horizontal="right"/>
    </xf>
    <xf numFmtId="169" fontId="65" fillId="0" borderId="0" xfId="1" applyFont="1" applyFill="1">
      <alignment horizontal="right" vertical="top"/>
    </xf>
    <xf numFmtId="169" fontId="18" fillId="0" borderId="0" xfId="1" applyFont="1" applyFill="1" applyBorder="1" applyAlignment="1">
      <alignment horizontal="left" vertical="top"/>
    </xf>
    <xf numFmtId="3" fontId="17" fillId="0" borderId="0" xfId="0" applyNumberFormat="1" applyFont="1" applyAlignment="1">
      <alignment horizontal="right"/>
    </xf>
    <xf numFmtId="3" fontId="17" fillId="0" borderId="0" xfId="9" applyNumberFormat="1" applyFont="1" applyFill="1" applyBorder="1" applyAlignment="1"/>
    <xf numFmtId="171" fontId="17" fillId="3" borderId="0" xfId="9" applyNumberFormat="1" applyFont="1" applyFill="1" applyBorder="1"/>
    <xf numFmtId="10" fontId="40" fillId="0" borderId="0" xfId="8" applyNumberFormat="1" applyFont="1" applyFill="1"/>
    <xf numFmtId="10" fontId="40" fillId="0" borderId="0" xfId="10" applyNumberFormat="1" applyFont="1"/>
    <xf numFmtId="0" fontId="40" fillId="0" borderId="0" xfId="10" applyFont="1" applyAlignment="1">
      <alignment horizontal="left" vertical="center"/>
    </xf>
    <xf numFmtId="3" fontId="40" fillId="3" borderId="14" xfId="9" applyNumberFormat="1" applyFont="1" applyFill="1" applyBorder="1" applyAlignment="1">
      <alignment horizontal="right"/>
    </xf>
    <xf numFmtId="10" fontId="66" fillId="0" borderId="0" xfId="0" applyNumberFormat="1" applyFont="1" applyAlignment="1">
      <alignment wrapText="1"/>
    </xf>
    <xf numFmtId="0" fontId="40" fillId="0" borderId="0" xfId="10" quotePrefix="1" applyFont="1" applyAlignment="1">
      <alignment vertical="center" wrapText="1"/>
    </xf>
    <xf numFmtId="3" fontId="67" fillId="0" borderId="0" xfId="0" applyNumberFormat="1" applyFont="1" applyAlignment="1">
      <alignment wrapText="1"/>
    </xf>
    <xf numFmtId="170" fontId="40" fillId="0" borderId="0" xfId="0" applyNumberFormat="1" applyFont="1" applyAlignment="1">
      <alignment horizontal="right" vertical="center" wrapText="1"/>
    </xf>
    <xf numFmtId="170" fontId="17" fillId="0" borderId="0" xfId="8" applyNumberFormat="1" applyFont="1" applyFill="1" applyAlignment="1">
      <alignment vertical="center"/>
    </xf>
    <xf numFmtId="0" fontId="17" fillId="0" borderId="0" xfId="0" applyFont="1" applyAlignment="1">
      <alignment horizontal="left" wrapText="1"/>
    </xf>
    <xf numFmtId="173" fontId="27" fillId="0" borderId="23" xfId="9" applyNumberFormat="1" applyFont="1" applyFill="1" applyBorder="1"/>
    <xf numFmtId="173" fontId="27" fillId="0" borderId="17" xfId="9" applyNumberFormat="1" applyFont="1" applyFill="1" applyBorder="1"/>
    <xf numFmtId="10" fontId="17" fillId="8" borderId="0" xfId="0" applyNumberFormat="1" applyFont="1" applyFill="1"/>
    <xf numFmtId="0" fontId="17" fillId="8" borderId="0" xfId="0" applyFont="1" applyFill="1"/>
    <xf numFmtId="178" fontId="27" fillId="3" borderId="0" xfId="10" applyNumberFormat="1" applyFont="1" applyFill="1"/>
    <xf numFmtId="170" fontId="27" fillId="0" borderId="18" xfId="8" applyNumberFormat="1" applyFont="1" applyFill="1" applyBorder="1"/>
    <xf numFmtId="170" fontId="27" fillId="0" borderId="18" xfId="8" applyNumberFormat="1" applyFont="1" applyBorder="1"/>
    <xf numFmtId="173" fontId="27" fillId="0" borderId="23" xfId="9" applyNumberFormat="1" applyFont="1" applyBorder="1"/>
    <xf numFmtId="173" fontId="27" fillId="0" borderId="17" xfId="9" applyNumberFormat="1" applyFont="1" applyBorder="1"/>
    <xf numFmtId="170" fontId="59" fillId="0" borderId="24" xfId="8" applyNumberFormat="1" applyFont="1" applyFill="1" applyBorder="1"/>
    <xf numFmtId="173" fontId="27" fillId="0" borderId="20" xfId="9" applyNumberFormat="1" applyFont="1" applyFill="1" applyBorder="1"/>
    <xf numFmtId="173" fontId="27" fillId="0" borderId="22" xfId="9" applyNumberFormat="1" applyFont="1" applyFill="1" applyBorder="1"/>
    <xf numFmtId="43" fontId="27" fillId="0" borderId="22" xfId="9" applyNumberFormat="1" applyFont="1" applyFill="1" applyBorder="1"/>
    <xf numFmtId="173" fontId="27" fillId="0" borderId="18" xfId="9" applyNumberFormat="1" applyFont="1" applyFill="1" applyBorder="1"/>
    <xf numFmtId="173" fontId="59" fillId="0" borderId="28" xfId="9" applyNumberFormat="1" applyFont="1" applyFill="1" applyBorder="1"/>
    <xf numFmtId="173" fontId="59" fillId="0" borderId="28" xfId="9" applyNumberFormat="1" applyFont="1" applyBorder="1"/>
    <xf numFmtId="2" fontId="59" fillId="3" borderId="24" xfId="0" applyNumberFormat="1" applyFont="1" applyFill="1" applyBorder="1"/>
    <xf numFmtId="170" fontId="59" fillId="0" borderId="24" xfId="8" applyNumberFormat="1" applyFont="1" applyBorder="1"/>
    <xf numFmtId="173" fontId="27" fillId="0" borderId="18" xfId="9" applyNumberFormat="1" applyFont="1" applyBorder="1"/>
    <xf numFmtId="43" fontId="27" fillId="0" borderId="18" xfId="9" applyNumberFormat="1" applyFont="1" applyFill="1" applyBorder="1"/>
    <xf numFmtId="165" fontId="27" fillId="0" borderId="18" xfId="9" applyFont="1" applyFill="1" applyBorder="1"/>
    <xf numFmtId="0" fontId="27" fillId="0" borderId="18" xfId="0" applyFont="1" applyBorder="1"/>
    <xf numFmtId="43" fontId="27" fillId="0" borderId="23" xfId="9" applyNumberFormat="1" applyFont="1" applyBorder="1"/>
    <xf numFmtId="0" fontId="59" fillId="0" borderId="0" xfId="10" applyFont="1" applyAlignment="1">
      <alignment horizontal="left"/>
    </xf>
    <xf numFmtId="3" fontId="18" fillId="3" borderId="3" xfId="0" applyNumberFormat="1" applyFont="1" applyFill="1" applyBorder="1" applyAlignment="1">
      <alignment horizontal="right" vertical="top" wrapText="1"/>
    </xf>
    <xf numFmtId="3" fontId="17" fillId="3" borderId="3" xfId="0" applyNumberFormat="1" applyFont="1" applyFill="1" applyBorder="1" applyAlignment="1">
      <alignment horizontal="right" vertical="top" wrapText="1"/>
    </xf>
    <xf numFmtId="179" fontId="35" fillId="3" borderId="0" xfId="0" applyNumberFormat="1" applyFont="1" applyFill="1"/>
    <xf numFmtId="179" fontId="36" fillId="3" borderId="0" xfId="0" applyNumberFormat="1" applyFont="1" applyFill="1"/>
    <xf numFmtId="179" fontId="18" fillId="3" borderId="0" xfId="0" applyNumberFormat="1" applyFont="1" applyFill="1"/>
    <xf numFmtId="179" fontId="35" fillId="3" borderId="1" xfId="0" applyNumberFormat="1" applyFont="1" applyFill="1" applyBorder="1"/>
    <xf numFmtId="179" fontId="36" fillId="3" borderId="1" xfId="0" applyNumberFormat="1" applyFont="1" applyFill="1" applyBorder="1"/>
    <xf numFmtId="3" fontId="17" fillId="3" borderId="0" xfId="0" applyNumberFormat="1" applyFont="1" applyFill="1" applyAlignment="1">
      <alignment horizontal="right" vertical="top" wrapText="1"/>
    </xf>
    <xf numFmtId="3" fontId="17" fillId="3" borderId="0" xfId="0" applyNumberFormat="1" applyFont="1" applyFill="1" applyAlignment="1">
      <alignment horizontal="right" vertical="center" wrapText="1"/>
    </xf>
    <xf numFmtId="171" fontId="17" fillId="3" borderId="0" xfId="9" applyNumberFormat="1" applyFont="1" applyFill="1" applyBorder="1" applyAlignment="1"/>
    <xf numFmtId="3" fontId="17" fillId="3" borderId="0" xfId="9" applyNumberFormat="1" applyFont="1" applyFill="1" applyBorder="1"/>
    <xf numFmtId="171" fontId="17" fillId="3" borderId="0" xfId="9" applyNumberFormat="1" applyFont="1" applyFill="1"/>
    <xf numFmtId="170" fontId="17" fillId="3" borderId="0" xfId="8" applyNumberFormat="1" applyFont="1" applyFill="1"/>
    <xf numFmtId="14" fontId="18" fillId="2" borderId="3" xfId="0" applyNumberFormat="1" applyFont="1" applyFill="1" applyBorder="1" applyAlignment="1">
      <alignment horizontal="right" wrapText="1"/>
    </xf>
    <xf numFmtId="0" fontId="27" fillId="3" borderId="31" xfId="10" applyFont="1" applyFill="1" applyBorder="1" applyAlignment="1">
      <alignment wrapText="1"/>
    </xf>
    <xf numFmtId="0" fontId="27" fillId="3" borderId="31" xfId="0" applyFont="1" applyFill="1" applyBorder="1" applyAlignment="1">
      <alignment wrapText="1"/>
    </xf>
    <xf numFmtId="0" fontId="27" fillId="3" borderId="31" xfId="0" applyFont="1" applyFill="1" applyBorder="1" applyAlignment="1">
      <alignment vertical="center" wrapText="1"/>
    </xf>
    <xf numFmtId="0" fontId="27" fillId="3" borderId="31" xfId="0" applyFont="1" applyFill="1" applyBorder="1"/>
    <xf numFmtId="0" fontId="27" fillId="3" borderId="31" xfId="0" quotePrefix="1" applyFont="1" applyFill="1" applyBorder="1"/>
    <xf numFmtId="0" fontId="59" fillId="3" borderId="31" xfId="0" applyFont="1" applyFill="1" applyBorder="1"/>
    <xf numFmtId="0" fontId="17" fillId="2" borderId="32" xfId="0" applyFont="1" applyFill="1" applyBorder="1"/>
    <xf numFmtId="3" fontId="17" fillId="3" borderId="2" xfId="10" applyNumberFormat="1" applyFont="1" applyFill="1" applyBorder="1" applyAlignment="1">
      <alignment vertical="top" wrapText="1"/>
    </xf>
    <xf numFmtId="168" fontId="18" fillId="0" borderId="0" xfId="6" applyFont="1" applyAlignment="1">
      <alignment horizontal="center"/>
    </xf>
    <xf numFmtId="0" fontId="35" fillId="0" borderId="0" xfId="22" applyFont="1" applyAlignment="1">
      <alignment horizontal="left" wrapText="1"/>
    </xf>
    <xf numFmtId="0" fontId="17" fillId="2" borderId="0" xfId="0" applyFont="1" applyFill="1" applyAlignment="1">
      <alignment horizontal="left"/>
    </xf>
    <xf numFmtId="0" fontId="18" fillId="2" borderId="3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 vertical="top"/>
    </xf>
    <xf numFmtId="3" fontId="18" fillId="2" borderId="3" xfId="0" applyNumberFormat="1" applyFont="1" applyFill="1" applyBorder="1" applyAlignment="1">
      <alignment horizontal="right" wrapText="1"/>
    </xf>
    <xf numFmtId="0" fontId="35" fillId="3" borderId="0" xfId="0" applyFont="1" applyFill="1"/>
    <xf numFmtId="166" fontId="17" fillId="2" borderId="0" xfId="0" applyNumberFormat="1" applyFont="1" applyFill="1"/>
    <xf numFmtId="0" fontId="20" fillId="0" borderId="0" xfId="0" applyFont="1"/>
    <xf numFmtId="3" fontId="21" fillId="0" borderId="4" xfId="23" applyFont="1" applyBorder="1" applyAlignment="1">
      <alignment horizontal="right"/>
    </xf>
    <xf numFmtId="1" fontId="36" fillId="0" borderId="0" xfId="24" applyNumberFormat="1" applyFont="1" applyFill="1"/>
    <xf numFmtId="0" fontId="27" fillId="3" borderId="33" xfId="0" applyFont="1" applyFill="1" applyBorder="1" applyAlignment="1">
      <alignment vertical="center" wrapText="1"/>
    </xf>
    <xf numFmtId="0" fontId="39" fillId="0" borderId="34" xfId="10" applyFont="1" applyBorder="1" applyAlignment="1">
      <alignment vertical="center"/>
    </xf>
    <xf numFmtId="10" fontId="39" fillId="0" borderId="34" xfId="14" applyNumberFormat="1" applyFont="1" applyBorder="1" applyAlignment="1">
      <alignment vertical="center" wrapText="1"/>
    </xf>
    <xf numFmtId="10" fontId="39" fillId="0" borderId="34" xfId="14" applyNumberFormat="1" applyFont="1" applyBorder="1" applyAlignment="1">
      <alignment horizontal="right" vertical="center" wrapText="1"/>
    </xf>
    <xf numFmtId="10" fontId="18" fillId="2" borderId="34" xfId="14" applyNumberFormat="1" applyFont="1" applyFill="1" applyBorder="1" applyAlignment="1">
      <alignment vertical="center"/>
    </xf>
    <xf numFmtId="0" fontId="39" fillId="0" borderId="34" xfId="10" applyFont="1" applyBorder="1" applyAlignment="1">
      <alignment vertical="center" wrapText="1"/>
    </xf>
    <xf numFmtId="3" fontId="32" fillId="3" borderId="0" xfId="0" applyNumberFormat="1" applyFont="1" applyFill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3" fontId="17" fillId="3" borderId="1" xfId="1" applyNumberFormat="1" applyFont="1" applyFill="1" applyBorder="1">
      <alignment horizontal="right" vertical="top"/>
    </xf>
    <xf numFmtId="3" fontId="49" fillId="3" borderId="0" xfId="0" applyNumberFormat="1" applyFont="1" applyFill="1" applyAlignment="1">
      <alignment horizontal="right"/>
    </xf>
    <xf numFmtId="3" fontId="18" fillId="3" borderId="8" xfId="0" applyNumberFormat="1" applyFont="1" applyFill="1" applyBorder="1" applyAlignment="1">
      <alignment horizontal="right"/>
    </xf>
    <xf numFmtId="0" fontId="18" fillId="3" borderId="3" xfId="0" applyFont="1" applyFill="1" applyBorder="1" applyAlignment="1">
      <alignment horizontal="right"/>
    </xf>
    <xf numFmtId="3" fontId="17" fillId="2" borderId="0" xfId="0" applyNumberFormat="1" applyFont="1" applyFill="1" applyAlignment="1">
      <alignment horizontal="right" vertical="top" wrapText="1"/>
    </xf>
    <xf numFmtId="3" fontId="17" fillId="2" borderId="0" xfId="0" applyNumberFormat="1" applyFont="1" applyFill="1" applyAlignment="1">
      <alignment horizontal="right" vertical="center" wrapText="1"/>
    </xf>
    <xf numFmtId="0" fontId="17" fillId="2" borderId="0" xfId="0" applyFont="1" applyFill="1" applyAlignment="1">
      <alignment horizontal="center"/>
    </xf>
    <xf numFmtId="171" fontId="40" fillId="3" borderId="0" xfId="9" applyNumberFormat="1" applyFont="1" applyFill="1" applyAlignment="1">
      <alignment horizontal="right"/>
    </xf>
    <xf numFmtId="0" fontId="17" fillId="0" borderId="0" xfId="10" applyFont="1"/>
    <xf numFmtId="0" fontId="17" fillId="2" borderId="35" xfId="0" applyFont="1" applyFill="1" applyBorder="1" applyAlignment="1">
      <alignment horizontal="left" vertical="top" wrapText="1"/>
    </xf>
    <xf numFmtId="43" fontId="59" fillId="3" borderId="18" xfId="0" applyNumberFormat="1" applyFont="1" applyFill="1" applyBorder="1"/>
    <xf numFmtId="171" fontId="27" fillId="3" borderId="0" xfId="9" applyNumberFormat="1" applyFont="1" applyFill="1"/>
    <xf numFmtId="166" fontId="17" fillId="0" borderId="0" xfId="1" applyNumberFormat="1" applyFont="1" applyAlignment="1">
      <alignment horizontal="right" vertical="center"/>
    </xf>
    <xf numFmtId="171" fontId="17" fillId="0" borderId="4" xfId="9" applyNumberFormat="1" applyFont="1" applyFill="1" applyBorder="1" applyAlignment="1">
      <alignment horizontal="right" vertical="center"/>
    </xf>
    <xf numFmtId="165" fontId="17" fillId="3" borderId="0" xfId="9" applyFont="1" applyFill="1"/>
    <xf numFmtId="43" fontId="17" fillId="3" borderId="0" xfId="0" applyNumberFormat="1" applyFont="1" applyFill="1"/>
    <xf numFmtId="165" fontId="17" fillId="2" borderId="0" xfId="9" applyFont="1" applyFill="1"/>
    <xf numFmtId="10" fontId="17" fillId="3" borderId="0" xfId="0" applyNumberFormat="1" applyFont="1" applyFill="1" applyAlignment="1">
      <alignment horizontal="right"/>
    </xf>
    <xf numFmtId="180" fontId="17" fillId="3" borderId="0" xfId="0" applyNumberFormat="1" applyFont="1" applyFill="1"/>
    <xf numFmtId="170" fontId="17" fillId="3" borderId="0" xfId="0" applyNumberFormat="1" applyFont="1" applyFill="1" applyAlignment="1">
      <alignment horizontal="right"/>
    </xf>
    <xf numFmtId="0" fontId="18" fillId="0" borderId="3" xfId="0" applyFont="1" applyBorder="1" applyAlignment="1">
      <alignment horizontal="left" wrapText="1"/>
    </xf>
    <xf numFmtId="0" fontId="27" fillId="0" borderId="0" xfId="10" applyFont="1"/>
    <xf numFmtId="2" fontId="59" fillId="0" borderId="24" xfId="0" applyNumberFormat="1" applyFont="1" applyBorder="1"/>
    <xf numFmtId="43" fontId="27" fillId="0" borderId="23" xfId="9" applyNumberFormat="1" applyFont="1" applyFill="1" applyBorder="1"/>
    <xf numFmtId="173" fontId="27" fillId="0" borderId="21" xfId="9" applyNumberFormat="1" applyFont="1" applyFill="1" applyBorder="1"/>
    <xf numFmtId="0" fontId="27" fillId="0" borderId="22" xfId="0" applyFont="1" applyBorder="1"/>
    <xf numFmtId="173" fontId="25" fillId="0" borderId="22" xfId="9" applyNumberFormat="1" applyFont="1" applyFill="1" applyBorder="1"/>
    <xf numFmtId="173" fontId="27" fillId="0" borderId="26" xfId="9" applyNumberFormat="1" applyFont="1" applyFill="1" applyBorder="1"/>
    <xf numFmtId="2" fontId="27" fillId="0" borderId="27" xfId="0" applyNumberFormat="1" applyFont="1" applyBorder="1"/>
    <xf numFmtId="173" fontId="27" fillId="0" borderId="27" xfId="9" applyNumberFormat="1" applyFont="1" applyFill="1" applyBorder="1"/>
    <xf numFmtId="43" fontId="27" fillId="0" borderId="27" xfId="9" applyNumberFormat="1" applyFont="1" applyFill="1" applyBorder="1"/>
    <xf numFmtId="173" fontId="59" fillId="0" borderId="17" xfId="0" applyNumberFormat="1" applyFont="1" applyBorder="1"/>
    <xf numFmtId="43" fontId="59" fillId="0" borderId="18" xfId="0" applyNumberFormat="1" applyFont="1" applyBorder="1"/>
    <xf numFmtId="0" fontId="35" fillId="0" borderId="0" xfId="0" applyFont="1" applyAlignment="1">
      <alignment wrapText="1"/>
    </xf>
    <xf numFmtId="179" fontId="35" fillId="3" borderId="34" xfId="0" applyNumberFormat="1" applyFont="1" applyFill="1" applyBorder="1"/>
    <xf numFmtId="3" fontId="36" fillId="0" borderId="0" xfId="0" applyNumberFormat="1" applyFont="1"/>
    <xf numFmtId="179" fontId="36" fillId="3" borderId="34" xfId="0" applyNumberFormat="1" applyFont="1" applyFill="1" applyBorder="1"/>
    <xf numFmtId="179" fontId="17" fillId="2" borderId="0" xfId="0" applyNumberFormat="1" applyFont="1" applyFill="1"/>
    <xf numFmtId="166" fontId="18" fillId="0" borderId="34" xfId="5" applyNumberFormat="1" applyFont="1" applyFill="1" applyBorder="1">
      <alignment horizontal="left" vertical="top"/>
    </xf>
    <xf numFmtId="169" fontId="17" fillId="0" borderId="34" xfId="1" applyFont="1" applyFill="1" applyBorder="1" applyAlignment="1">
      <alignment horizontal="left" vertical="top"/>
    </xf>
    <xf numFmtId="0" fontId="18" fillId="0" borderId="34" xfId="5" applyFont="1" applyFill="1" applyBorder="1">
      <alignment horizontal="left" vertical="top"/>
    </xf>
    <xf numFmtId="0" fontId="17" fillId="0" borderId="34" xfId="5" applyFont="1" applyFill="1" applyBorder="1" applyAlignment="1">
      <alignment horizontal="left" vertical="top" wrapText="1"/>
    </xf>
    <xf numFmtId="3" fontId="18" fillId="0" borderId="34" xfId="0" applyNumberFormat="1" applyFont="1" applyBorder="1" applyAlignment="1">
      <alignment horizontal="right"/>
    </xf>
    <xf numFmtId="3" fontId="36" fillId="0" borderId="34" xfId="0" applyNumberFormat="1" applyFont="1" applyBorder="1" applyAlignment="1">
      <alignment horizontal="right"/>
    </xf>
    <xf numFmtId="169" fontId="18" fillId="0" borderId="34" xfId="1" applyFont="1" applyFill="1" applyBorder="1" applyAlignment="1">
      <alignment horizontal="left" vertical="top"/>
    </xf>
    <xf numFmtId="0" fontId="18" fillId="0" borderId="34" xfId="5" applyFont="1" applyFill="1" applyBorder="1" applyAlignment="1">
      <alignment horizontal="left" vertical="top" wrapText="1"/>
    </xf>
    <xf numFmtId="3" fontId="17" fillId="0" borderId="34" xfId="0" applyNumberFormat="1" applyFont="1" applyBorder="1" applyAlignment="1">
      <alignment horizontal="right"/>
    </xf>
    <xf numFmtId="166" fontId="20" fillId="0" borderId="34" xfId="5" applyNumberFormat="1" applyFont="1" applyFill="1" applyBorder="1">
      <alignment horizontal="left" vertical="top"/>
    </xf>
    <xf numFmtId="169" fontId="20" fillId="0" borderId="34" xfId="1" applyFont="1" applyFill="1" applyBorder="1" applyAlignment="1">
      <alignment horizontal="left" vertical="top"/>
    </xf>
    <xf numFmtId="0" fontId="20" fillId="0" borderId="34" xfId="5" applyFont="1" applyFill="1" applyBorder="1">
      <alignment horizontal="left" vertical="top"/>
    </xf>
    <xf numFmtId="0" fontId="20" fillId="0" borderId="34" xfId="5" applyFont="1" applyFill="1" applyBorder="1" applyAlignment="1">
      <alignment horizontal="left" vertical="top" wrapText="1"/>
    </xf>
    <xf numFmtId="3" fontId="47" fillId="0" borderId="34" xfId="0" applyNumberFormat="1" applyFont="1" applyBorder="1" applyAlignment="1">
      <alignment horizontal="right"/>
    </xf>
    <xf numFmtId="3" fontId="20" fillId="0" borderId="34" xfId="0" applyNumberFormat="1" applyFont="1" applyBorder="1" applyAlignment="1">
      <alignment horizontal="right"/>
    </xf>
    <xf numFmtId="0" fontId="18" fillId="0" borderId="34" xfId="0" applyFont="1" applyBorder="1"/>
    <xf numFmtId="181" fontId="17" fillId="2" borderId="0" xfId="8" applyNumberFormat="1" applyFont="1" applyFill="1"/>
    <xf numFmtId="170" fontId="40" fillId="3" borderId="0" xfId="0" applyNumberFormat="1" applyFont="1" applyFill="1" applyAlignment="1">
      <alignment horizontal="right" vertical="center" wrapText="1"/>
    </xf>
    <xf numFmtId="0" fontId="17" fillId="0" borderId="0" xfId="0" quotePrefix="1" applyFont="1"/>
    <xf numFmtId="171" fontId="17" fillId="3" borderId="0" xfId="9" applyNumberFormat="1" applyFont="1" applyFill="1" applyAlignment="1">
      <alignment horizontal="left" vertical="top"/>
    </xf>
    <xf numFmtId="171" fontId="17" fillId="3" borderId="0" xfId="9" applyNumberFormat="1" applyFont="1" applyFill="1" applyAlignment="1">
      <alignment vertical="top"/>
    </xf>
    <xf numFmtId="171" fontId="17" fillId="3" borderId="5" xfId="9" applyNumberFormat="1" applyFont="1" applyFill="1" applyBorder="1" applyAlignment="1">
      <alignment vertical="top"/>
    </xf>
    <xf numFmtId="171" fontId="17" fillId="3" borderId="4" xfId="9" applyNumberFormat="1" applyFont="1" applyFill="1" applyBorder="1" applyAlignment="1">
      <alignment horizontal="right"/>
    </xf>
    <xf numFmtId="0" fontId="18" fillId="0" borderId="3" xfId="0" applyFont="1" applyBorder="1"/>
    <xf numFmtId="0" fontId="18" fillId="0" borderId="0" xfId="0" applyFont="1" applyAlignment="1">
      <alignment horizontal="right" wrapText="1"/>
    </xf>
    <xf numFmtId="0" fontId="17" fillId="3" borderId="0" xfId="0" applyFont="1" applyFill="1" applyAlignment="1">
      <alignment horizontal="left" wrapText="1"/>
    </xf>
    <xf numFmtId="38" fontId="18" fillId="3" borderId="29" xfId="9" applyNumberFormat="1" applyFont="1" applyFill="1" applyBorder="1" applyAlignment="1">
      <alignment horizontal="center"/>
    </xf>
    <xf numFmtId="0" fontId="18" fillId="3" borderId="5" xfId="0" applyFont="1" applyFill="1" applyBorder="1" applyAlignment="1">
      <alignment horizontal="left" wrapText="1"/>
    </xf>
    <xf numFmtId="0" fontId="17" fillId="3" borderId="0" xfId="0" applyFont="1" applyFill="1" applyAlignment="1"/>
    <xf numFmtId="171" fontId="17" fillId="3" borderId="0" xfId="9" applyNumberFormat="1" applyFont="1" applyFill="1" applyBorder="1" applyAlignment="1">
      <alignment horizontal="left" wrapText="1"/>
    </xf>
    <xf numFmtId="166" fontId="18" fillId="0" borderId="0" xfId="5" applyNumberFormat="1" applyFont="1" applyFill="1" applyAlignment="1">
      <alignment horizontal="left" vertical="top"/>
    </xf>
    <xf numFmtId="168" fontId="18" fillId="0" borderId="0" xfId="6" applyFont="1" applyAlignment="1">
      <alignment horizontal="center"/>
    </xf>
    <xf numFmtId="167" fontId="18" fillId="0" borderId="1" xfId="4" applyFont="1" applyBorder="1" applyAlignment="1">
      <alignment horizontal="left"/>
    </xf>
    <xf numFmtId="0" fontId="35" fillId="0" borderId="0" xfId="22" applyFont="1" applyAlignment="1">
      <alignment horizontal="left" wrapText="1"/>
    </xf>
    <xf numFmtId="0" fontId="35" fillId="0" borderId="2" xfId="22" applyFont="1" applyBorder="1" applyAlignment="1">
      <alignment horizontal="left" wrapText="1"/>
    </xf>
    <xf numFmtId="49" fontId="35" fillId="0" borderId="2" xfId="23" applyNumberFormat="1" applyFont="1" applyBorder="1" applyAlignment="1">
      <alignment horizontal="center" wrapText="1"/>
    </xf>
    <xf numFmtId="0" fontId="17" fillId="2" borderId="5" xfId="0" applyFont="1" applyFill="1" applyBorder="1" applyAlignment="1">
      <alignment horizontal="left" wrapText="1"/>
    </xf>
    <xf numFmtId="0" fontId="17" fillId="2" borderId="5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32" fillId="2" borderId="0" xfId="0" applyFont="1" applyFill="1" applyAlignment="1">
      <alignment horizontal="left" vertical="top" wrapText="1"/>
    </xf>
    <xf numFmtId="0" fontId="32" fillId="0" borderId="0" xfId="0" applyFont="1" applyAlignment="1"/>
    <xf numFmtId="0" fontId="17" fillId="3" borderId="0" xfId="0" applyFont="1" applyFill="1" applyAlignment="1">
      <alignment horizontal="left" vertical="top" wrapText="1"/>
    </xf>
    <xf numFmtId="0" fontId="17" fillId="2" borderId="3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 vertical="center" wrapText="1"/>
    </xf>
    <xf numFmtId="49" fontId="17" fillId="2" borderId="0" xfId="0" quotePrefix="1" applyNumberFormat="1" applyFont="1" applyFill="1" applyAlignment="1">
      <alignment horizontal="left" vertical="top" wrapText="1"/>
    </xf>
    <xf numFmtId="49" fontId="17" fillId="2" borderId="0" xfId="0" applyNumberFormat="1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/>
    </xf>
    <xf numFmtId="0" fontId="17" fillId="2" borderId="3" xfId="0" applyFont="1" applyFill="1" applyBorder="1" applyAlignment="1">
      <alignment horizontal="left"/>
    </xf>
    <xf numFmtId="3" fontId="18" fillId="2" borderId="0" xfId="0" applyNumberFormat="1" applyFont="1" applyFill="1" applyAlignment="1">
      <alignment horizontal="right" wrapText="1"/>
    </xf>
    <xf numFmtId="3" fontId="18" fillId="2" borderId="3" xfId="0" applyNumberFormat="1" applyFont="1" applyFill="1" applyBorder="1" applyAlignment="1">
      <alignment horizontal="right" wrapText="1"/>
    </xf>
    <xf numFmtId="169" fontId="30" fillId="0" borderId="0" xfId="1" applyFont="1" applyFill="1" applyAlignment="1">
      <alignment horizontal="center" vertical="top"/>
    </xf>
    <xf numFmtId="0" fontId="35" fillId="3" borderId="0" xfId="0" applyFont="1" applyFill="1" applyAlignment="1"/>
    <xf numFmtId="0" fontId="48" fillId="3" borderId="0" xfId="10" applyFont="1" applyFill="1" applyAlignment="1">
      <alignment horizontal="center" wrapText="1"/>
    </xf>
    <xf numFmtId="0" fontId="48" fillId="3" borderId="0" xfId="10" applyFont="1" applyFill="1" applyAlignment="1">
      <alignment horizontal="center"/>
    </xf>
  </cellXfs>
  <cellStyles count="94">
    <cellStyle name="Comma 2" xfId="51" xr:uid="{7341957A-FEFE-4A5A-96DA-069CE735C205}"/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number 2" xfId="29" xr:uid="{B3543623-4886-41C2-882F-14191126EA26}"/>
    <cellStyle name="EYSheetHeader1" xfId="4" xr:uid="{00000000-0005-0000-0000-000003000000}"/>
    <cellStyle name="EYtext" xfId="5" xr:uid="{00000000-0005-0000-0000-000004000000}"/>
    <cellStyle name="greyed 2" xfId="12" xr:uid="{00000000-0005-0000-0000-000005000000}"/>
    <cellStyle name="greyed 2 2" xfId="32" xr:uid="{3ED60A27-B518-4B0C-AB5C-A395DE78BC3E}"/>
    <cellStyle name="Hyperkobling" xfId="15" builtinId="8"/>
    <cellStyle name="Komma" xfId="9" builtinId="3"/>
    <cellStyle name="Komma 10" xfId="40" xr:uid="{3CB23E3E-0269-4BF6-A4BD-10DCADEEEC77}"/>
    <cellStyle name="Komma 10 7" xfId="76" xr:uid="{8856A575-A8BA-41D8-963A-A661091E05B9}"/>
    <cellStyle name="Komma 12" xfId="78" xr:uid="{ABD68FC7-EFE3-42C6-A988-5D65AD17198D}"/>
    <cellStyle name="Komma 2" xfId="11" xr:uid="{00000000-0005-0000-0000-000008000000}"/>
    <cellStyle name="Komma 2 2" xfId="20" xr:uid="{DD14034E-5729-447A-9B6B-3544BE262134}"/>
    <cellStyle name="Komma 2 2 2" xfId="34" xr:uid="{E757B90B-BF4E-4EF7-96C4-C7A7B12B5247}"/>
    <cellStyle name="Komma 2 2 3" xfId="61" xr:uid="{B890311E-7576-4F83-A1CB-F3470314F44E}"/>
    <cellStyle name="Komma 2 3" xfId="31" xr:uid="{AFAF0DBE-E3BC-459C-817A-E1891A96AB31}"/>
    <cellStyle name="Komma 2 4" xfId="56" xr:uid="{715A267C-ED04-4C37-9112-485621B506BF}"/>
    <cellStyle name="Komma 2 5" xfId="59" xr:uid="{9B1B7E57-378D-44FD-ABF7-FB948AD0E9BD}"/>
    <cellStyle name="Komma 2 6" xfId="74" xr:uid="{14F495AA-863A-4C80-A7E1-A7598A20A7DB}"/>
    <cellStyle name="Komma 3" xfId="30" xr:uid="{BDE07366-17A6-49A4-8B58-6F2FD0501049}"/>
    <cellStyle name="Komma 3 9" xfId="24" xr:uid="{67080B29-4E49-4BEB-B933-29E92AA0EFCD}"/>
    <cellStyle name="Komma 4" xfId="46" xr:uid="{2EAA00C4-7FC8-4BFC-A2B2-F38170F1100F}"/>
    <cellStyle name="Komma 4 10" xfId="21" xr:uid="{957B1D5C-A20A-4FA6-99B2-D259F076072A}"/>
    <cellStyle name="Komma 5" xfId="41" xr:uid="{1CB5F71E-875E-4964-9587-B8CCF368AF55}"/>
    <cellStyle name="Komma 6" xfId="60" xr:uid="{5F381F2E-1FF6-4CB7-B04B-D46D3A3A5309}"/>
    <cellStyle name="Komma 7" xfId="64" xr:uid="{E89D523B-AAF1-426B-AA3C-67AD3C8DE2E6}"/>
    <cellStyle name="Komma 8" xfId="67" xr:uid="{3A8E7D0E-C05B-4CBD-8344-CA6EBCF6072F}"/>
    <cellStyle name="Komma 9" xfId="87" xr:uid="{02C99FF0-B807-42D3-A711-656E635D835A}"/>
    <cellStyle name="Normal" xfId="0" builtinId="0"/>
    <cellStyle name="Normal 10" xfId="85" xr:uid="{F96C3CCE-1179-4921-81BD-C515783BA1A6}"/>
    <cellStyle name="Normal 15" xfId="52" xr:uid="{74FCBC91-B4CE-4246-B63D-BB4FF1833CDC}"/>
    <cellStyle name="Normal 2" xfId="10" xr:uid="{00000000-0005-0000-0000-00000A000000}"/>
    <cellStyle name="Normal 2 2" xfId="27" xr:uid="{EE764F1F-BD2E-4D30-87C1-8F80FC3043C4}"/>
    <cellStyle name="Normal 2 3" xfId="75" xr:uid="{0CCC497D-D65D-4F2E-8A0A-AABF7305AF42}"/>
    <cellStyle name="Normal 2 9" xfId="82" xr:uid="{D8D90171-5B4E-49B8-99CD-A6123FC47F30}"/>
    <cellStyle name="Normal 21" xfId="44" xr:uid="{81D6C0B2-4325-4F29-A1EA-1B0583F154AB}"/>
    <cellStyle name="Normal 21 2" xfId="69" xr:uid="{E31177EA-4EE6-46C9-8033-93CFF3330648}"/>
    <cellStyle name="Normal 21 3" xfId="89" xr:uid="{401C3BCF-79AD-43BA-9158-2A7B225C5927}"/>
    <cellStyle name="Normal 3" xfId="37" xr:uid="{09C28FE6-0FB4-4C3F-93B2-5077E7B6C518}"/>
    <cellStyle name="Normal 3 2" xfId="38" xr:uid="{4889447C-AC99-433A-899A-4AE9B6DEEDE5}"/>
    <cellStyle name="Normal 3 2 3" xfId="83" xr:uid="{83228B8C-2717-44D5-8CC3-47CCEB61C697}"/>
    <cellStyle name="Normal 3 3" xfId="19" xr:uid="{2659E545-534F-4D48-8291-72CAF117C2C1}"/>
    <cellStyle name="Normal 3 4" xfId="80" xr:uid="{9D657410-738D-4B7E-AEFF-E1692B3B31EA}"/>
    <cellStyle name="Normal 31" xfId="23" xr:uid="{3725D79F-8E29-4BD0-B0CA-05CD6A9A4832}"/>
    <cellStyle name="Normal 35" xfId="54" xr:uid="{68813EFA-AE6F-4570-A51C-DDB68455C143}"/>
    <cellStyle name="Normal 38" xfId="79" xr:uid="{1285D4E2-2457-4DB4-A244-635C485E4582}"/>
    <cellStyle name="Normal 4" xfId="42" xr:uid="{A346597C-DC6F-467C-A0D6-C89557C41245}"/>
    <cellStyle name="Normal 4 10" xfId="49" xr:uid="{27163CFF-4421-48C9-B042-98057A65EF56}"/>
    <cellStyle name="Normal 4 2" xfId="43" xr:uid="{2B8095A2-96EC-4B74-88F3-14696C5832C6}"/>
    <cellStyle name="Normal 4 2 2" xfId="17" xr:uid="{CA7DAD77-7041-42F1-BE0A-360DFC19A35B}"/>
    <cellStyle name="Normal 4 2 2 2 2" xfId="48" xr:uid="{930AE1F7-99EA-4D37-88F1-D76F2A21A7B0}"/>
    <cellStyle name="Normal 4 2 2 2 2 2" xfId="73" xr:uid="{5D72060B-4397-48C3-880B-590DFE6C8BAD}"/>
    <cellStyle name="Normal 4 2 2 2 2 3" xfId="93" xr:uid="{E2F2930D-DA7D-4DC1-A23D-B774803FE295}"/>
    <cellStyle name="Normal 4 2 2 3" xfId="22" xr:uid="{DCC15930-8E9C-4299-AA94-9B5B12106BBA}"/>
    <cellStyle name="Normal 4 2 2 3 2" xfId="35" xr:uid="{BFB620AA-F1C8-427C-B5EA-1B4075B5D0A2}"/>
    <cellStyle name="Normal 4 2 3" xfId="71" xr:uid="{62AE7DDD-5161-4806-A881-E7AB924AE376}"/>
    <cellStyle name="Normal 4 2 4" xfId="91" xr:uid="{B0CAFF92-AAC3-4AE9-B14D-8F19DBBF7354}"/>
    <cellStyle name="Normal 4 3" xfId="68" xr:uid="{F3862E67-F923-4A78-BE1B-935E8ED7CD2A}"/>
    <cellStyle name="Normal 4 4" xfId="88" xr:uid="{8C4C0C75-5A96-46ED-B54B-9DA4CD520EC0}"/>
    <cellStyle name="Normal 4 6" xfId="47" xr:uid="{80B28553-A755-42FD-A6E7-9C4621952382}"/>
    <cellStyle name="Normal 4 6 2" xfId="72" xr:uid="{F80177EA-27CD-4F0E-8DA7-6B95600DD361}"/>
    <cellStyle name="Normal 4 6 3" xfId="92" xr:uid="{0ED70BB3-09FA-4D07-90B3-A55564F34D7C}"/>
    <cellStyle name="Normal 4 7" xfId="50" xr:uid="{B1573249-5AA9-47CC-8B3D-FB3DC1263FFC}"/>
    <cellStyle name="Normal 4 7 2" xfId="70" xr:uid="{EA142F6D-D4DE-424A-900C-8AF25E0B14B2}"/>
    <cellStyle name="Normal 4 7 3" xfId="90" xr:uid="{7CA3D13F-BE05-45D5-94AF-8C4A2F2DA34F}"/>
    <cellStyle name="Normal 47" xfId="81" xr:uid="{806D6E5B-C63F-4950-8878-8AF772613475}"/>
    <cellStyle name="Normal 5" xfId="55" xr:uid="{1F29C0D1-1030-47FA-8A81-BE74225C98A7}"/>
    <cellStyle name="Normal 54" xfId="39" xr:uid="{17E4C7C0-00B9-4F61-BB40-58D8298FD537}"/>
    <cellStyle name="Normal 54 2" xfId="58" xr:uid="{BE08AAB2-5159-479B-91D1-C18916856A76}"/>
    <cellStyle name="Normal 54 2 2" xfId="84" xr:uid="{B80D766A-10DD-454B-9FFF-6D78B4E8C164}"/>
    <cellStyle name="Normal 54 3" xfId="63" xr:uid="{0CAEED11-199A-4650-81D2-C3D9710933C0}"/>
    <cellStyle name="Normal 54 4" xfId="66" xr:uid="{1C80422E-91BD-4983-B4F4-01BAB4665F05}"/>
    <cellStyle name="Normal 54 5" xfId="86" xr:uid="{27673787-24E0-4DD1-9B8B-7CEA4EDBD939}"/>
    <cellStyle name="Normal 6" xfId="45" xr:uid="{1F4F6A80-6021-4E5D-912B-E24EE93909A3}"/>
    <cellStyle name="Normal 6 2 3" xfId="25" xr:uid="{80F4B0FB-F6AE-4EC6-9335-A391C9C5FF28}"/>
    <cellStyle name="Normal 6 2 3 2" xfId="36" xr:uid="{A23B67DF-6EF9-461A-96D9-2D2B14F3E4E1}"/>
    <cellStyle name="Normal 7" xfId="57" xr:uid="{18726911-3E40-49AC-B4BE-7A5A3E3883B1}"/>
    <cellStyle name="Normal 7 2" xfId="77" xr:uid="{ECCD3DAC-2390-4D91-80FF-C12F77C03A73}"/>
    <cellStyle name="Normal 8" xfId="62" xr:uid="{B5DD8CE4-1221-451B-9FFC-41A830C0CC68}"/>
    <cellStyle name="Normal 9" xfId="65" xr:uid="{4A259598-E6A2-4504-AD78-782D68FEA443}"/>
    <cellStyle name="Normal_Eksempelregnskap Sparebank 1 Gruppen 20051207" xfId="6" xr:uid="{00000000-0005-0000-0000-00000B000000}"/>
    <cellStyle name="Normal_Kopi av bearbeidet notemal pr 280907 begge grupper vs 4" xfId="18" xr:uid="{96BA124E-1451-4FA8-8EA2-8C2ADA8C113D}"/>
    <cellStyle name="Normal_Note 5 til 7" xfId="16" xr:uid="{01DD925E-ADC4-4C01-AE35-FEECC1274607}"/>
    <cellStyle name="Normal_Transaction Foundations Workbook" xfId="7" xr:uid="{00000000-0005-0000-0000-00000D000000}"/>
    <cellStyle name="Prosent" xfId="8" builtinId="5"/>
    <cellStyle name="Prosent 2" xfId="13" xr:uid="{00000000-0005-0000-0000-000010000000}"/>
    <cellStyle name="Prosent 2 3" xfId="28" xr:uid="{47C685D4-4316-40F8-8765-0093357EBD3E}"/>
    <cellStyle name="Prosent 3" xfId="14" xr:uid="{00000000-0005-0000-0000-000011000000}"/>
    <cellStyle name="Prosent 3 2" xfId="33" xr:uid="{8081E2ED-D27E-49CC-A14E-0CF5252DF82D}"/>
    <cellStyle name="Tusenskille [0]" xfId="26" builtinId="6"/>
    <cellStyle name="Vanlig" xfId="53" xr:uid="{E9137101-1348-4B04-BA13-E27FD80668AB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C0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4"/>
  <sheetViews>
    <sheetView showGridLines="0" tabSelected="1" zoomScale="90" zoomScaleNormal="90" workbookViewId="0">
      <selection activeCell="E35" sqref="E35"/>
    </sheetView>
  </sheetViews>
  <sheetFormatPr baseColWidth="10" defaultColWidth="11" defaultRowHeight="12.75"/>
  <cols>
    <col min="1" max="1" width="9.625" style="81" customWidth="1"/>
    <col min="2" max="2" width="92.625" style="81" bestFit="1" customWidth="1"/>
    <col min="3" max="3" width="17.25" style="81" customWidth="1"/>
    <col min="4" max="4" width="22.75" style="81" customWidth="1"/>
    <col min="43" max="16384" width="11" style="81"/>
  </cols>
  <sheetData>
    <row r="1" spans="1:4" ht="23.25">
      <c r="A1" s="390" t="s">
        <v>0</v>
      </c>
      <c r="B1" s="391"/>
      <c r="C1" s="391"/>
      <c r="D1" s="392" t="s">
        <v>1</v>
      </c>
    </row>
    <row r="2" spans="1:4">
      <c r="A2" s="393" t="s">
        <v>2</v>
      </c>
      <c r="B2" s="394" t="s">
        <v>3</v>
      </c>
      <c r="C2" s="395"/>
      <c r="D2" s="395" t="s">
        <v>4</v>
      </c>
    </row>
    <row r="3" spans="1:4" ht="15">
      <c r="A3" s="82"/>
      <c r="B3" s="181" t="s">
        <v>5</v>
      </c>
      <c r="C3" s="83"/>
      <c r="D3" s="83"/>
    </row>
    <row r="4" spans="1:4">
      <c r="A4" s="204">
        <v>1</v>
      </c>
      <c r="B4" s="85" t="s">
        <v>6</v>
      </c>
      <c r="C4" s="396"/>
      <c r="D4" s="84" t="s">
        <v>7</v>
      </c>
    </row>
    <row r="5" spans="1:4">
      <c r="A5" s="205">
        <v>2</v>
      </c>
      <c r="B5" s="79" t="s">
        <v>8</v>
      </c>
      <c r="C5" s="80"/>
      <c r="D5" s="80" t="s">
        <v>7</v>
      </c>
    </row>
    <row r="6" spans="1:4">
      <c r="A6" s="204">
        <v>3</v>
      </c>
      <c r="B6" s="85" t="s">
        <v>9</v>
      </c>
      <c r="C6" s="84"/>
      <c r="D6" s="84" t="s">
        <v>7</v>
      </c>
    </row>
    <row r="7" spans="1:4">
      <c r="A7" s="205">
        <v>4</v>
      </c>
      <c r="B7" s="81" t="s">
        <v>10</v>
      </c>
      <c r="C7" s="80"/>
      <c r="D7" s="80" t="s">
        <v>7</v>
      </c>
    </row>
    <row r="8" spans="1:4">
      <c r="A8" s="204">
        <v>5</v>
      </c>
      <c r="B8" s="85" t="s">
        <v>11</v>
      </c>
      <c r="C8" s="84"/>
      <c r="D8" s="84" t="s">
        <v>12</v>
      </c>
    </row>
    <row r="9" spans="1:4">
      <c r="A9" s="205">
        <v>6</v>
      </c>
      <c r="B9" s="79" t="s">
        <v>13</v>
      </c>
      <c r="C9" s="80"/>
      <c r="D9" s="80" t="s">
        <v>12</v>
      </c>
    </row>
    <row r="10" spans="1:4">
      <c r="A10" s="204">
        <v>7</v>
      </c>
      <c r="B10" s="85" t="s">
        <v>14</v>
      </c>
      <c r="C10" s="84"/>
      <c r="D10" s="84" t="s">
        <v>12</v>
      </c>
    </row>
    <row r="11" spans="1:4">
      <c r="A11" s="205">
        <v>10</v>
      </c>
      <c r="B11" s="79" t="s">
        <v>15</v>
      </c>
      <c r="C11" s="80"/>
      <c r="D11" s="80" t="s">
        <v>12</v>
      </c>
    </row>
    <row r="12" spans="1:4">
      <c r="A12" s="204">
        <v>11</v>
      </c>
      <c r="B12" s="85" t="s">
        <v>16</v>
      </c>
      <c r="C12" s="84"/>
      <c r="D12" s="84" t="s">
        <v>12</v>
      </c>
    </row>
    <row r="13" spans="1:4">
      <c r="A13" s="205">
        <v>12</v>
      </c>
      <c r="B13" s="79" t="s">
        <v>17</v>
      </c>
      <c r="C13" s="80"/>
      <c r="D13" s="80" t="s">
        <v>7</v>
      </c>
    </row>
    <row r="14" spans="1:4">
      <c r="A14" s="204">
        <v>13</v>
      </c>
      <c r="B14" s="85" t="s">
        <v>18</v>
      </c>
      <c r="C14" s="84"/>
      <c r="D14" s="84" t="s">
        <v>12</v>
      </c>
    </row>
    <row r="15" spans="1:4">
      <c r="A15" s="205">
        <v>14</v>
      </c>
      <c r="B15" s="79" t="s">
        <v>19</v>
      </c>
      <c r="C15" s="80"/>
      <c r="D15" s="83" t="s">
        <v>12</v>
      </c>
    </row>
    <row r="16" spans="1:4">
      <c r="A16" s="204">
        <v>15</v>
      </c>
      <c r="B16" s="85" t="s">
        <v>20</v>
      </c>
      <c r="C16" s="84"/>
      <c r="D16" s="86" t="s">
        <v>12</v>
      </c>
    </row>
    <row r="17" spans="1:42">
      <c r="A17" s="205">
        <v>16</v>
      </c>
      <c r="B17" s="79" t="s">
        <v>21</v>
      </c>
      <c r="C17" s="80"/>
      <c r="D17" s="83" t="s">
        <v>12</v>
      </c>
    </row>
    <row r="18" spans="1:42">
      <c r="A18" s="204">
        <v>17</v>
      </c>
      <c r="B18" s="85" t="s">
        <v>22</v>
      </c>
      <c r="C18" s="84"/>
      <c r="D18" s="86" t="s">
        <v>12</v>
      </c>
    </row>
    <row r="19" spans="1:42">
      <c r="A19" s="205">
        <v>18</v>
      </c>
      <c r="B19" s="234" t="s">
        <v>23</v>
      </c>
      <c r="C19" s="80"/>
      <c r="D19" s="83" t="s">
        <v>12</v>
      </c>
    </row>
    <row r="20" spans="1:42">
      <c r="A20" s="204">
        <v>19</v>
      </c>
      <c r="B20" s="235" t="s">
        <v>24</v>
      </c>
      <c r="C20" s="84"/>
      <c r="D20" s="86" t="s">
        <v>12</v>
      </c>
    </row>
    <row r="21" spans="1:42" s="199" customFormat="1">
      <c r="A21" s="206">
        <v>20</v>
      </c>
      <c r="B21" s="236" t="s">
        <v>25</v>
      </c>
      <c r="C21" s="180"/>
      <c r="D21" s="182" t="s">
        <v>12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>
      <c r="A22" s="204">
        <v>21</v>
      </c>
      <c r="B22" s="85" t="s">
        <v>26</v>
      </c>
      <c r="C22" s="84"/>
      <c r="D22" s="86" t="s">
        <v>12</v>
      </c>
    </row>
    <row r="23" spans="1:42" s="199" customFormat="1">
      <c r="A23" s="206">
        <v>22</v>
      </c>
      <c r="B23" s="181" t="s">
        <v>27</v>
      </c>
      <c r="C23" s="180"/>
      <c r="D23" s="182" t="s">
        <v>12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199" customFormat="1">
      <c r="A24" s="206">
        <v>26</v>
      </c>
      <c r="B24" s="181" t="s">
        <v>28</v>
      </c>
      <c r="C24" s="180"/>
      <c r="D24" s="182" t="s">
        <v>12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>
      <c r="A25" s="204">
        <v>27</v>
      </c>
      <c r="B25" s="85" t="s">
        <v>29</v>
      </c>
      <c r="C25" s="84"/>
      <c r="D25" s="86" t="s">
        <v>12</v>
      </c>
    </row>
    <row r="26" spans="1:42">
      <c r="A26" s="206">
        <v>28</v>
      </c>
      <c r="B26" s="181" t="s">
        <v>30</v>
      </c>
      <c r="C26" s="182"/>
      <c r="D26" s="182" t="s">
        <v>7</v>
      </c>
    </row>
    <row r="27" spans="1:42" s="199" customFormat="1" ht="12.75" customHeight="1">
      <c r="A27" s="204">
        <v>29</v>
      </c>
      <c r="B27" s="85" t="s">
        <v>31</v>
      </c>
      <c r="C27" s="86"/>
      <c r="D27" s="86" t="s">
        <v>7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>
      <c r="A28" s="206">
        <v>30</v>
      </c>
      <c r="B28" s="181" t="s">
        <v>32</v>
      </c>
      <c r="C28" s="182"/>
      <c r="D28" s="182" t="s">
        <v>7</v>
      </c>
    </row>
    <row r="29" spans="1:42" s="199" customFormat="1">
      <c r="A29" s="204">
        <v>31</v>
      </c>
      <c r="B29" s="85" t="s">
        <v>33</v>
      </c>
      <c r="C29" s="86"/>
      <c r="D29" s="86" t="s">
        <v>7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199" customFormat="1" ht="12.75" customHeight="1">
      <c r="A30" s="206">
        <v>32</v>
      </c>
      <c r="B30" s="181" t="s">
        <v>34</v>
      </c>
      <c r="C30" s="182"/>
      <c r="D30" s="182" t="s">
        <v>7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199" customFormat="1">
      <c r="A31" s="204">
        <v>33</v>
      </c>
      <c r="B31" s="85" t="s">
        <v>35</v>
      </c>
      <c r="C31" s="86"/>
      <c r="D31" s="86" t="s">
        <v>12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4" spans="2:2">
      <c r="B34" s="79"/>
    </row>
  </sheetData>
  <phoneticPr fontId="16" type="noConversion"/>
  <hyperlinks>
    <hyperlink ref="A4" location="'1'!A1" display="'1'!A1" xr:uid="{00000000-0004-0000-0000-000000000000}"/>
    <hyperlink ref="A5" location="'2'!A1" display="'2'!A1" xr:uid="{00000000-0004-0000-0000-000003000000}"/>
    <hyperlink ref="A6" location="'3'!A1" display="'3'!A1" xr:uid="{00000000-0004-0000-0000-000004000000}"/>
    <hyperlink ref="A7" location="'4'!A1" display="'4'!A1" xr:uid="{00000000-0004-0000-0000-000005000000}"/>
    <hyperlink ref="A8" location="'5'!A1" display="'5'!A1" xr:uid="{00000000-0004-0000-0000-000006000000}"/>
    <hyperlink ref="A9" location="'6'!A1" display="'6'!A1" xr:uid="{00000000-0004-0000-0000-000007000000}"/>
    <hyperlink ref="A10" location="'7'!A1" display="'7'!A1" xr:uid="{00000000-0004-0000-0000-000008000000}"/>
    <hyperlink ref="A11" location="'10'!A1" display="'10'!A1" xr:uid="{00000000-0004-0000-0000-000009000000}"/>
    <hyperlink ref="A12" location="'11'!A1" display="'11'!A1" xr:uid="{00000000-0004-0000-0000-00000A000000}"/>
    <hyperlink ref="A13" location="'12'!A1" display="'12'!A1" xr:uid="{00000000-0004-0000-0000-00000B000000}"/>
    <hyperlink ref="A14" location="'13'!A1" display="'13'!A1" xr:uid="{00000000-0004-0000-0000-00000C000000}"/>
    <hyperlink ref="A15" location="'14'!A1" display="'14'!A1" xr:uid="{00000000-0004-0000-0000-00000D000000}"/>
    <hyperlink ref="A16" location="'15'!A1" display="'15'!A1" xr:uid="{00000000-0004-0000-0000-00000E000000}"/>
    <hyperlink ref="A17" location="'16'!A1" display="'16'!A1" xr:uid="{00000000-0004-0000-0000-00000F000000}"/>
    <hyperlink ref="A18" location="'17'!A1" display="'17'!A1" xr:uid="{00000000-0004-0000-0000-000010000000}"/>
    <hyperlink ref="A19" location="'18'!A1" display="'18'!A1" xr:uid="{00000000-0004-0000-0000-000011000000}"/>
    <hyperlink ref="A20" location="'19'!A1" display="'19'!A1" xr:uid="{00000000-0004-0000-0000-000012000000}"/>
    <hyperlink ref="A22" location="'21'!A1" display="'21'!A1" xr:uid="{00000000-0004-0000-0000-000013000000}"/>
    <hyperlink ref="A23" location="'22'!A1" display="'22'!A1" xr:uid="{00000000-0004-0000-0000-000014000000}"/>
    <hyperlink ref="A24" location="'26'!A1" display="'26'!A1" xr:uid="{00000000-0004-0000-0000-000018000000}"/>
    <hyperlink ref="A25" location="'27'!A1" display="'27'!A1" xr:uid="{00000000-0004-0000-0000-000019000000}"/>
    <hyperlink ref="A26" location="'28'!A1" display="'28'!A1" xr:uid="{00000000-0004-0000-0000-00001A000000}"/>
    <hyperlink ref="A27" location="'29'!A1" display="'29'!A1" xr:uid="{00000000-0004-0000-0000-00001B000000}"/>
    <hyperlink ref="A28" location="'30'!A1" display="'30'!A1" xr:uid="{00000000-0004-0000-0000-00001C000000}"/>
    <hyperlink ref="A29" location="'31'!A1" display="'31'!A1" xr:uid="{00000000-0004-0000-0000-00001D000000}"/>
    <hyperlink ref="A21" location="'20'!A1" display="'20'!A1" xr:uid="{00000000-0004-0000-0000-00001E000000}"/>
    <hyperlink ref="A30" location="'32'!A1" display="'32'!A1" xr:uid="{00000000-0004-0000-0000-00001F000000}"/>
    <hyperlink ref="A31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tabColor rgb="FF00B050"/>
    <pageSetUpPr fitToPage="1"/>
  </sheetPr>
  <dimension ref="A1:S28"/>
  <sheetViews>
    <sheetView zoomScaleNormal="100" workbookViewId="0">
      <selection activeCell="I12" sqref="I12"/>
    </sheetView>
  </sheetViews>
  <sheetFormatPr baseColWidth="10" defaultColWidth="11" defaultRowHeight="12"/>
  <cols>
    <col min="1" max="1" width="23.375" style="4" customWidth="1"/>
    <col min="2" max="2" width="10.125" style="4" bestFit="1" customWidth="1"/>
    <col min="3" max="3" width="11.75" style="4" customWidth="1"/>
    <col min="4" max="4" width="11.5" style="4" customWidth="1"/>
    <col min="5" max="5" width="11.25" style="4" customWidth="1"/>
    <col min="6" max="6" width="12" style="4" customWidth="1"/>
    <col min="7" max="7" width="5.5" style="4" customWidth="1"/>
    <col min="8" max="8" width="21.375" style="4" customWidth="1"/>
    <col min="9" max="16384" width="11" style="4"/>
  </cols>
  <sheetData>
    <row r="1" spans="1:19" ht="21">
      <c r="A1" s="310" t="s">
        <v>190</v>
      </c>
      <c r="B1" s="504"/>
      <c r="C1" s="32"/>
      <c r="D1" s="504"/>
    </row>
    <row r="2" spans="1:19">
      <c r="A2" s="504" t="s">
        <v>36</v>
      </c>
      <c r="B2" s="504"/>
      <c r="C2" s="32"/>
    </row>
    <row r="3" spans="1:19">
      <c r="A3" s="504"/>
      <c r="B3" s="504"/>
      <c r="C3" s="32"/>
    </row>
    <row r="4" spans="1:19" ht="12.75" thickBot="1">
      <c r="A4" s="111">
        <v>2021</v>
      </c>
      <c r="B4" s="524" t="s">
        <v>191</v>
      </c>
      <c r="C4" s="524" t="s">
        <v>192</v>
      </c>
      <c r="D4" s="524" t="s">
        <v>193</v>
      </c>
      <c r="E4" s="524" t="s">
        <v>194</v>
      </c>
      <c r="F4" s="524" t="s">
        <v>52</v>
      </c>
      <c r="G4" s="19"/>
    </row>
    <row r="5" spans="1:19">
      <c r="A5" s="376" t="s">
        <v>179</v>
      </c>
      <c r="B5" s="58">
        <v>6272</v>
      </c>
      <c r="C5" s="58">
        <v>2753</v>
      </c>
      <c r="D5" s="58">
        <v>12893</v>
      </c>
      <c r="E5" s="58">
        <v>10554</v>
      </c>
      <c r="F5" s="58">
        <f>SUM(B5:E5)</f>
        <v>32472</v>
      </c>
      <c r="G5" s="33"/>
    </row>
    <row r="6" spans="1:19">
      <c r="A6" s="38" t="s">
        <v>195</v>
      </c>
      <c r="B6" s="58">
        <v>1646.416203</v>
      </c>
      <c r="C6" s="58">
        <v>41.086449000000002</v>
      </c>
      <c r="D6" s="58">
        <v>1.5942799999999999</v>
      </c>
      <c r="E6" s="58">
        <v>24.518146000000002</v>
      </c>
      <c r="F6" s="58">
        <f>SUM(B6:E6)</f>
        <v>1713.6150779999998</v>
      </c>
      <c r="G6" s="33"/>
      <c r="H6" s="73"/>
    </row>
    <row r="7" spans="1:19">
      <c r="A7" s="262" t="s">
        <v>196</v>
      </c>
      <c r="B7" s="58">
        <v>2.3250000000000002</v>
      </c>
      <c r="C7" s="58">
        <v>21.209088000000001</v>
      </c>
      <c r="D7" s="58">
        <v>4.6718380000000002</v>
      </c>
      <c r="E7" s="58">
        <v>0.46645999999999999</v>
      </c>
      <c r="F7" s="58">
        <f>SUM(B7:E7)</f>
        <v>28.672386000000003</v>
      </c>
      <c r="G7" s="58"/>
      <c r="H7" s="263"/>
    </row>
    <row r="8" spans="1:19">
      <c r="A8" s="264" t="s">
        <v>188</v>
      </c>
      <c r="B8" s="523">
        <f>SUM(B5:B7)</f>
        <v>7920.7412029999996</v>
      </c>
      <c r="C8" s="523">
        <f>SUM(C5:C7)</f>
        <v>2815.295537</v>
      </c>
      <c r="D8" s="523">
        <f>SUM(D5:D7)</f>
        <v>12899.266118</v>
      </c>
      <c r="E8" s="523">
        <f>SUM(E5:E7)</f>
        <v>10578.984606</v>
      </c>
      <c r="F8" s="523">
        <f>SUM(F5:F7)</f>
        <v>34214.287464000001</v>
      </c>
      <c r="G8" s="49"/>
    </row>
    <row r="9" spans="1:19" ht="8.25" customHeight="1">
      <c r="A9" s="265"/>
      <c r="B9" s="519"/>
      <c r="C9" s="519"/>
      <c r="D9" s="519"/>
      <c r="E9" s="519"/>
      <c r="F9" s="519"/>
      <c r="G9" s="25"/>
    </row>
    <row r="10" spans="1:19">
      <c r="A10" s="38" t="s">
        <v>197</v>
      </c>
      <c r="B10" s="58">
        <v>144</v>
      </c>
      <c r="C10" s="266"/>
      <c r="D10" s="58"/>
      <c r="E10" s="58"/>
      <c r="F10" s="58">
        <v>144</v>
      </c>
      <c r="G10" s="33"/>
    </row>
    <row r="11" spans="1:19">
      <c r="A11" s="262" t="s">
        <v>100</v>
      </c>
      <c r="B11" s="520">
        <v>92</v>
      </c>
      <c r="C11" s="521"/>
      <c r="D11" s="520"/>
      <c r="E11" s="520"/>
      <c r="F11" s="520">
        <v>92</v>
      </c>
      <c r="G11" s="33"/>
    </row>
    <row r="12" spans="1:19">
      <c r="A12" s="142"/>
      <c r="B12" s="522"/>
      <c r="C12" s="522"/>
      <c r="D12" s="522"/>
      <c r="E12" s="522"/>
      <c r="F12" s="522"/>
    </row>
    <row r="13" spans="1:19" ht="12.75" thickBot="1">
      <c r="A13" s="111">
        <v>2020</v>
      </c>
      <c r="B13" s="524" t="s">
        <v>191</v>
      </c>
      <c r="C13" s="524" t="s">
        <v>192</v>
      </c>
      <c r="D13" s="524" t="s">
        <v>193</v>
      </c>
      <c r="E13" s="524" t="s">
        <v>194</v>
      </c>
      <c r="F13" s="524" t="s">
        <v>52</v>
      </c>
    </row>
    <row r="14" spans="1:19">
      <c r="A14" s="376" t="s">
        <v>179</v>
      </c>
      <c r="B14" s="58">
        <v>5790</v>
      </c>
      <c r="C14" s="58">
        <v>2702</v>
      </c>
      <c r="D14" s="58">
        <v>10281</v>
      </c>
      <c r="E14" s="58">
        <v>9458</v>
      </c>
      <c r="F14" s="58">
        <v>28231</v>
      </c>
    </row>
    <row r="15" spans="1:19">
      <c r="A15" s="38" t="s">
        <v>195</v>
      </c>
      <c r="B15" s="58">
        <v>692</v>
      </c>
      <c r="C15" s="58">
        <v>190</v>
      </c>
      <c r="D15" s="58">
        <v>556</v>
      </c>
      <c r="E15" s="58">
        <v>246</v>
      </c>
      <c r="F15" s="58">
        <v>1684</v>
      </c>
      <c r="N15" s="38"/>
      <c r="O15" s="38"/>
      <c r="P15" s="38"/>
      <c r="Q15" s="38"/>
      <c r="R15" s="38"/>
      <c r="S15" s="38"/>
    </row>
    <row r="16" spans="1:19">
      <c r="A16" s="262" t="s">
        <v>196</v>
      </c>
      <c r="B16" s="58">
        <v>92</v>
      </c>
      <c r="C16" s="58"/>
      <c r="D16" s="58"/>
      <c r="E16" s="58"/>
      <c r="F16" s="58">
        <v>92</v>
      </c>
      <c r="N16" s="38"/>
      <c r="O16" s="38"/>
      <c r="P16" s="38"/>
      <c r="Q16" s="38"/>
      <c r="R16" s="38"/>
      <c r="S16" s="38"/>
    </row>
    <row r="17" spans="1:19">
      <c r="A17" s="264" t="s">
        <v>188</v>
      </c>
      <c r="B17" s="523">
        <v>6574</v>
      </c>
      <c r="C17" s="523">
        <v>2892</v>
      </c>
      <c r="D17" s="523">
        <v>10837</v>
      </c>
      <c r="E17" s="523">
        <v>9704</v>
      </c>
      <c r="F17" s="523">
        <v>30007</v>
      </c>
      <c r="H17" s="6"/>
      <c r="N17" s="38"/>
      <c r="O17" s="38"/>
      <c r="P17" s="38"/>
      <c r="Q17" s="38"/>
      <c r="R17" s="38"/>
      <c r="S17" s="38"/>
    </row>
    <row r="18" spans="1:19" ht="8.25" customHeight="1">
      <c r="A18" s="265"/>
      <c r="B18" s="519"/>
      <c r="C18" s="519"/>
      <c r="D18" s="519"/>
      <c r="E18" s="519"/>
      <c r="F18" s="519"/>
    </row>
    <row r="19" spans="1:19">
      <c r="A19" s="38" t="s">
        <v>197</v>
      </c>
      <c r="B19" s="58">
        <v>0</v>
      </c>
      <c r="C19" s="266">
        <v>375</v>
      </c>
      <c r="D19" s="58">
        <v>0</v>
      </c>
      <c r="E19" s="58">
        <v>0</v>
      </c>
      <c r="F19" s="58">
        <v>375</v>
      </c>
      <c r="H19" s="25"/>
    </row>
    <row r="20" spans="1:19">
      <c r="A20" s="262" t="s">
        <v>100</v>
      </c>
      <c r="B20" s="520">
        <v>0</v>
      </c>
      <c r="C20" s="521">
        <v>61</v>
      </c>
      <c r="D20" s="520">
        <v>0</v>
      </c>
      <c r="E20" s="520">
        <v>0</v>
      </c>
      <c r="F20" s="520">
        <v>61</v>
      </c>
    </row>
    <row r="21" spans="1:19">
      <c r="B21" s="38"/>
      <c r="C21" s="38"/>
      <c r="D21" s="38"/>
      <c r="E21" s="38"/>
      <c r="F21" s="38"/>
      <c r="G21" s="19"/>
    </row>
    <row r="22" spans="1:19">
      <c r="A22" s="4" t="s">
        <v>189</v>
      </c>
      <c r="G22" s="33"/>
    </row>
    <row r="23" spans="1:19">
      <c r="G23" s="33"/>
    </row>
    <row r="24" spans="1:19">
      <c r="G24" s="33"/>
    </row>
    <row r="25" spans="1:19">
      <c r="G25" s="49"/>
    </row>
    <row r="26" spans="1:19">
      <c r="G26" s="25"/>
    </row>
    <row r="27" spans="1:19">
      <c r="D27" s="38"/>
      <c r="G27" s="33"/>
    </row>
    <row r="28" spans="1:19">
      <c r="G28" s="33"/>
    </row>
  </sheetData>
  <phoneticPr fontId="11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00B050"/>
    <pageSetUpPr fitToPage="1"/>
  </sheetPr>
  <dimension ref="A1:F31"/>
  <sheetViews>
    <sheetView showGridLines="0" zoomScaleNormal="100" workbookViewId="0">
      <selection activeCell="C39" sqref="C39"/>
    </sheetView>
  </sheetViews>
  <sheetFormatPr baseColWidth="10" defaultColWidth="11" defaultRowHeight="12"/>
  <cols>
    <col min="1" max="1" width="31.875" style="4" customWidth="1"/>
    <col min="2" max="5" width="7.125" style="4" customWidth="1"/>
    <col min="6" max="6" width="9.75" style="4" customWidth="1"/>
    <col min="7" max="7" width="11" style="4"/>
    <col min="8" max="8" width="33.375" style="4" bestFit="1" customWidth="1"/>
    <col min="9" max="16384" width="11" style="4"/>
  </cols>
  <sheetData>
    <row r="1" spans="1:5" ht="21">
      <c r="A1" s="310" t="s">
        <v>198</v>
      </c>
      <c r="B1" s="6"/>
    </row>
    <row r="2" spans="1:5">
      <c r="A2" s="27"/>
      <c r="B2" s="6"/>
    </row>
    <row r="3" spans="1:5">
      <c r="A3" s="115" t="s">
        <v>775</v>
      </c>
      <c r="B3" s="6"/>
      <c r="C3" s="6"/>
      <c r="D3" s="6"/>
      <c r="E3" s="6"/>
    </row>
    <row r="4" spans="1:5" ht="24">
      <c r="A4" s="292" t="s">
        <v>199</v>
      </c>
      <c r="B4" s="270" t="s">
        <v>200</v>
      </c>
      <c r="C4" s="270" t="s">
        <v>201</v>
      </c>
      <c r="D4" s="270" t="s">
        <v>202</v>
      </c>
      <c r="E4" s="270" t="s">
        <v>52</v>
      </c>
    </row>
    <row r="5" spans="1:5">
      <c r="A5" s="271" t="s">
        <v>181</v>
      </c>
      <c r="B5" s="272">
        <v>0</v>
      </c>
      <c r="C5" s="272">
        <v>0</v>
      </c>
      <c r="D5" s="272">
        <v>0</v>
      </c>
      <c r="E5" s="272">
        <f>+B5+C5+D5</f>
        <v>0</v>
      </c>
    </row>
    <row r="6" spans="1:5">
      <c r="A6" s="271" t="s">
        <v>182</v>
      </c>
      <c r="B6" s="272">
        <v>33</v>
      </c>
      <c r="C6" s="272">
        <v>6</v>
      </c>
      <c r="D6" s="272">
        <v>0</v>
      </c>
      <c r="E6" s="272">
        <f t="shared" ref="E6:E15" si="0">+B6+C6+D6</f>
        <v>39</v>
      </c>
    </row>
    <row r="7" spans="1:5">
      <c r="A7" s="271" t="s">
        <v>183</v>
      </c>
      <c r="B7" s="272">
        <v>1</v>
      </c>
      <c r="C7" s="272">
        <v>0</v>
      </c>
      <c r="D7" s="272">
        <v>0</v>
      </c>
      <c r="E7" s="272">
        <f t="shared" si="0"/>
        <v>1</v>
      </c>
    </row>
    <row r="8" spans="1:5">
      <c r="A8" s="271" t="s">
        <v>184</v>
      </c>
      <c r="B8" s="272">
        <v>4</v>
      </c>
      <c r="C8" s="272">
        <v>2</v>
      </c>
      <c r="D8" s="272">
        <v>0</v>
      </c>
      <c r="E8" s="272">
        <f t="shared" si="0"/>
        <v>6</v>
      </c>
    </row>
    <row r="9" spans="1:5">
      <c r="A9" s="271" t="s">
        <v>185</v>
      </c>
      <c r="B9" s="272">
        <v>0</v>
      </c>
      <c r="C9" s="272">
        <v>0</v>
      </c>
      <c r="D9" s="272">
        <v>0</v>
      </c>
      <c r="E9" s="272">
        <f t="shared" si="0"/>
        <v>0</v>
      </c>
    </row>
    <row r="10" spans="1:5">
      <c r="A10" s="271" t="s">
        <v>186</v>
      </c>
      <c r="B10" s="272">
        <v>53</v>
      </c>
      <c r="C10" s="272">
        <v>13</v>
      </c>
      <c r="D10" s="272">
        <v>8</v>
      </c>
      <c r="E10" s="272">
        <f t="shared" si="0"/>
        <v>74</v>
      </c>
    </row>
    <row r="11" spans="1:5">
      <c r="A11" s="274" t="s">
        <v>203</v>
      </c>
      <c r="B11" s="534">
        <f>SUM(B5:B10)</f>
        <v>91</v>
      </c>
      <c r="C11" s="534">
        <f>SUM(C5:C10)</f>
        <v>21</v>
      </c>
      <c r="D11" s="534">
        <f>SUM(D5:D10)</f>
        <v>8</v>
      </c>
      <c r="E11" s="275">
        <f t="shared" si="0"/>
        <v>120</v>
      </c>
    </row>
    <row r="12" spans="1:5">
      <c r="A12" s="274" t="s">
        <v>204</v>
      </c>
      <c r="B12" s="275">
        <v>8</v>
      </c>
      <c r="C12" s="275">
        <v>28</v>
      </c>
      <c r="D12" s="275">
        <v>20</v>
      </c>
      <c r="E12" s="275">
        <f t="shared" si="0"/>
        <v>56</v>
      </c>
    </row>
    <row r="13" spans="1:5">
      <c r="A13" s="274" t="s">
        <v>205</v>
      </c>
      <c r="B13" s="275">
        <f>SUM(B11:B12)</f>
        <v>99</v>
      </c>
      <c r="C13" s="275">
        <f>SUM(C11:C12)</f>
        <v>49</v>
      </c>
      <c r="D13" s="275">
        <f>SUM(D11:D12)</f>
        <v>28</v>
      </c>
      <c r="E13" s="275">
        <f t="shared" si="0"/>
        <v>176</v>
      </c>
    </row>
    <row r="14" spans="1:5">
      <c r="A14" s="274" t="s">
        <v>206</v>
      </c>
      <c r="B14" s="272">
        <v>32</v>
      </c>
      <c r="C14" s="272"/>
      <c r="D14" s="272"/>
      <c r="E14" s="272">
        <f t="shared" si="0"/>
        <v>32</v>
      </c>
    </row>
    <row r="15" spans="1:5">
      <c r="A15" s="274" t="s">
        <v>207</v>
      </c>
      <c r="B15" s="275">
        <f>+B13-B14</f>
        <v>67</v>
      </c>
      <c r="C15" s="275">
        <f t="shared" ref="C15:D15" si="1">+C13-C14</f>
        <v>49</v>
      </c>
      <c r="D15" s="275">
        <f t="shared" si="1"/>
        <v>28</v>
      </c>
      <c r="E15" s="275">
        <f t="shared" si="0"/>
        <v>144</v>
      </c>
    </row>
    <row r="16" spans="1:5">
      <c r="A16" s="296"/>
      <c r="B16" s="272"/>
      <c r="C16" s="272"/>
      <c r="D16" s="272"/>
    </row>
    <row r="17" spans="1:6">
      <c r="A17" s="115" t="s">
        <v>208</v>
      </c>
    </row>
    <row r="18" spans="1:6" ht="24">
      <c r="A18" s="292" t="s">
        <v>199</v>
      </c>
      <c r="B18" s="270" t="s">
        <v>200</v>
      </c>
      <c r="C18" s="270" t="s">
        <v>201</v>
      </c>
      <c r="D18" s="270" t="s">
        <v>202</v>
      </c>
      <c r="E18" s="270" t="s">
        <v>52</v>
      </c>
    </row>
    <row r="19" spans="1:6">
      <c r="A19" s="271" t="s">
        <v>181</v>
      </c>
      <c r="B19" s="272">
        <v>0</v>
      </c>
      <c r="C19" s="272">
        <v>0</v>
      </c>
      <c r="D19" s="272">
        <v>0</v>
      </c>
      <c r="E19" s="272">
        <v>0</v>
      </c>
    </row>
    <row r="20" spans="1:6">
      <c r="A20" s="271" t="s">
        <v>182</v>
      </c>
      <c r="B20" s="272">
        <v>25</v>
      </c>
      <c r="C20" s="272">
        <v>6</v>
      </c>
      <c r="D20" s="272">
        <v>0</v>
      </c>
      <c r="E20" s="272">
        <v>31</v>
      </c>
    </row>
    <row r="21" spans="1:6" ht="12" customHeight="1">
      <c r="A21" s="271" t="s">
        <v>183</v>
      </c>
      <c r="B21" s="272">
        <v>1</v>
      </c>
      <c r="C21" s="272">
        <v>0</v>
      </c>
      <c r="D21" s="272">
        <v>0</v>
      </c>
      <c r="E21" s="272">
        <v>1</v>
      </c>
    </row>
    <row r="22" spans="1:6">
      <c r="A22" s="271" t="s">
        <v>184</v>
      </c>
      <c r="B22" s="272">
        <v>3</v>
      </c>
      <c r="C22" s="272">
        <v>2</v>
      </c>
      <c r="D22" s="272">
        <v>0</v>
      </c>
      <c r="E22" s="272">
        <v>5</v>
      </c>
    </row>
    <row r="23" spans="1:6">
      <c r="A23" s="271" t="s">
        <v>185</v>
      </c>
      <c r="B23" s="272">
        <v>0</v>
      </c>
      <c r="C23" s="272">
        <v>0</v>
      </c>
      <c r="D23" s="272">
        <v>0</v>
      </c>
      <c r="E23" s="272">
        <v>0</v>
      </c>
    </row>
    <row r="24" spans="1:6">
      <c r="A24" s="271" t="s">
        <v>186</v>
      </c>
      <c r="B24" s="272">
        <v>53</v>
      </c>
      <c r="C24" s="272">
        <v>7</v>
      </c>
      <c r="D24" s="272">
        <v>9</v>
      </c>
      <c r="E24" s="272">
        <v>69</v>
      </c>
    </row>
    <row r="25" spans="1:6">
      <c r="A25" s="274" t="s">
        <v>203</v>
      </c>
      <c r="B25" s="275">
        <v>82</v>
      </c>
      <c r="C25" s="275">
        <v>15</v>
      </c>
      <c r="D25" s="275">
        <v>9</v>
      </c>
      <c r="E25" s="275">
        <v>106</v>
      </c>
    </row>
    <row r="26" spans="1:6">
      <c r="A26" s="274" t="s">
        <v>204</v>
      </c>
      <c r="B26" s="275">
        <v>9</v>
      </c>
      <c r="C26" s="275">
        <v>24</v>
      </c>
      <c r="D26" s="275">
        <v>21</v>
      </c>
      <c r="E26" s="275">
        <v>54</v>
      </c>
    </row>
    <row r="27" spans="1:6">
      <c r="A27" s="274" t="s">
        <v>205</v>
      </c>
      <c r="B27" s="275">
        <v>91</v>
      </c>
      <c r="C27" s="275">
        <v>39</v>
      </c>
      <c r="D27" s="275">
        <v>30</v>
      </c>
      <c r="E27" s="275">
        <v>160</v>
      </c>
      <c r="F27" s="509"/>
    </row>
    <row r="28" spans="1:6">
      <c r="A28" s="274" t="s">
        <v>206</v>
      </c>
      <c r="B28" s="272">
        <v>36</v>
      </c>
      <c r="C28" s="533"/>
      <c r="D28" s="533"/>
      <c r="E28" s="272">
        <v>36</v>
      </c>
    </row>
    <row r="29" spans="1:6">
      <c r="A29" s="274" t="s">
        <v>207</v>
      </c>
      <c r="B29" s="275">
        <v>55</v>
      </c>
      <c r="C29" s="275">
        <v>39</v>
      </c>
      <c r="D29" s="275">
        <v>30</v>
      </c>
      <c r="E29" s="275">
        <v>124</v>
      </c>
    </row>
    <row r="31" spans="1:6">
      <c r="A31" s="4" t="s">
        <v>189</v>
      </c>
    </row>
  </sheetData>
  <phoneticPr fontId="11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tabColor rgb="FF00B050"/>
    <pageSetUpPr fitToPage="1"/>
  </sheetPr>
  <dimension ref="A1:J33"/>
  <sheetViews>
    <sheetView showGridLines="0" zoomScaleNormal="100" workbookViewId="0">
      <selection activeCell="B29" sqref="B29"/>
    </sheetView>
  </sheetViews>
  <sheetFormatPr baseColWidth="10" defaultColWidth="11" defaultRowHeight="12"/>
  <cols>
    <col min="1" max="1" width="45.75" style="4" bestFit="1" customWidth="1"/>
    <col min="2" max="4" width="7.5" style="4" customWidth="1"/>
    <col min="5" max="5" width="7.5" style="6" customWidth="1"/>
    <col min="6" max="6" width="3.5" style="4" customWidth="1"/>
    <col min="7" max="10" width="7.5" style="4" customWidth="1"/>
    <col min="11" max="16384" width="11" style="4"/>
  </cols>
  <sheetData>
    <row r="1" spans="1:10" ht="21">
      <c r="A1" s="310" t="s">
        <v>209</v>
      </c>
      <c r="F1" s="6"/>
    </row>
    <row r="2" spans="1:10" ht="12.75">
      <c r="A2" s="87" t="s">
        <v>36</v>
      </c>
      <c r="B2" s="27"/>
      <c r="C2" s="27"/>
      <c r="D2" s="27"/>
      <c r="E2" s="510"/>
      <c r="F2" s="6"/>
    </row>
    <row r="3" spans="1:10" ht="12.75">
      <c r="A3" s="87"/>
      <c r="B3" s="27"/>
      <c r="C3" s="27"/>
      <c r="D3" s="27"/>
      <c r="E3" s="510"/>
      <c r="F3" s="6"/>
    </row>
    <row r="4" spans="1:10">
      <c r="B4" s="27"/>
      <c r="C4" s="27"/>
      <c r="D4" s="27"/>
      <c r="E4" s="510"/>
      <c r="F4" s="6"/>
    </row>
    <row r="5" spans="1:10">
      <c r="A5" s="277"/>
      <c r="B5" s="278"/>
      <c r="C5" s="278"/>
      <c r="D5" s="278"/>
      <c r="E5" s="278"/>
    </row>
    <row r="6" spans="1:10" ht="12" customHeight="1">
      <c r="A6" s="592" t="s">
        <v>210</v>
      </c>
      <c r="B6" s="594" t="s">
        <v>211</v>
      </c>
      <c r="C6" s="594"/>
      <c r="D6" s="594"/>
      <c r="E6" s="594"/>
      <c r="F6" s="351"/>
      <c r="G6" s="594" t="s">
        <v>212</v>
      </c>
      <c r="H6" s="594"/>
      <c r="I6" s="594"/>
      <c r="J6" s="594"/>
    </row>
    <row r="7" spans="1:10">
      <c r="A7" s="593"/>
      <c r="B7" s="352" t="s">
        <v>213</v>
      </c>
      <c r="C7" s="352" t="s">
        <v>201</v>
      </c>
      <c r="D7" s="352" t="s">
        <v>202</v>
      </c>
      <c r="E7" s="353" t="s">
        <v>214</v>
      </c>
      <c r="F7" s="279"/>
      <c r="G7" s="352" t="s">
        <v>213</v>
      </c>
      <c r="H7" s="352" t="s">
        <v>201</v>
      </c>
      <c r="I7" s="352" t="s">
        <v>202</v>
      </c>
      <c r="J7" s="353" t="s">
        <v>214</v>
      </c>
    </row>
    <row r="8" spans="1:10">
      <c r="A8" s="503"/>
      <c r="B8" s="279"/>
      <c r="C8" s="279"/>
      <c r="D8" s="279"/>
      <c r="E8" s="354"/>
      <c r="F8" s="279"/>
      <c r="G8" s="279"/>
      <c r="H8" s="279"/>
      <c r="I8" s="279"/>
      <c r="J8" s="354"/>
    </row>
    <row r="9" spans="1:10">
      <c r="A9" s="355" t="s">
        <v>215</v>
      </c>
      <c r="B9" s="356">
        <v>66</v>
      </c>
      <c r="C9" s="356">
        <v>53</v>
      </c>
      <c r="D9" s="356">
        <v>67</v>
      </c>
      <c r="E9" s="357">
        <f>B9+C9+D9</f>
        <v>186</v>
      </c>
      <c r="F9" s="356"/>
      <c r="G9" s="356">
        <v>38</v>
      </c>
      <c r="H9" s="356">
        <v>43</v>
      </c>
      <c r="I9" s="356">
        <v>34</v>
      </c>
      <c r="J9" s="357">
        <f>G9+H9+I9</f>
        <v>115</v>
      </c>
    </row>
    <row r="10" spans="1:10">
      <c r="A10" s="355" t="s">
        <v>216</v>
      </c>
      <c r="B10" s="358"/>
      <c r="C10" s="358"/>
      <c r="D10" s="358"/>
      <c r="E10" s="357"/>
      <c r="F10" s="358"/>
      <c r="G10" s="358"/>
      <c r="H10" s="358"/>
      <c r="I10" s="358"/>
      <c r="J10" s="357"/>
    </row>
    <row r="11" spans="1:10">
      <c r="A11" s="359" t="s">
        <v>217</v>
      </c>
      <c r="B11" s="356">
        <v>17</v>
      </c>
      <c r="C11" s="356">
        <v>-16</v>
      </c>
      <c r="D11" s="356">
        <v>0</v>
      </c>
      <c r="E11" s="357">
        <f t="shared" ref="E11:E17" si="0">B11+C11+D11</f>
        <v>1</v>
      </c>
      <c r="F11" s="360"/>
      <c r="G11" s="356">
        <v>9</v>
      </c>
      <c r="H11" s="356">
        <v>-8</v>
      </c>
      <c r="I11" s="356">
        <v>0</v>
      </c>
      <c r="J11" s="357">
        <f t="shared" ref="J11:J17" si="1">G11+H11+I11</f>
        <v>1</v>
      </c>
    </row>
    <row r="12" spans="1:10">
      <c r="A12" s="359" t="s">
        <v>218</v>
      </c>
      <c r="B12" s="356">
        <v>-2</v>
      </c>
      <c r="C12" s="356">
        <v>2</v>
      </c>
      <c r="D12" s="356">
        <v>0</v>
      </c>
      <c r="E12" s="357">
        <f t="shared" si="0"/>
        <v>0</v>
      </c>
      <c r="F12" s="360"/>
      <c r="G12" s="356">
        <v>-2</v>
      </c>
      <c r="H12" s="356">
        <v>2</v>
      </c>
      <c r="I12" s="356">
        <v>0</v>
      </c>
      <c r="J12" s="357">
        <f t="shared" si="1"/>
        <v>0</v>
      </c>
    </row>
    <row r="13" spans="1:10">
      <c r="A13" s="359" t="s">
        <v>219</v>
      </c>
      <c r="B13" s="356">
        <v>0</v>
      </c>
      <c r="C13" s="356">
        <v>0</v>
      </c>
      <c r="D13" s="356">
        <v>0</v>
      </c>
      <c r="E13" s="357">
        <f t="shared" si="0"/>
        <v>0</v>
      </c>
      <c r="F13" s="360"/>
      <c r="G13" s="356">
        <v>0</v>
      </c>
      <c r="H13" s="356">
        <v>-1</v>
      </c>
      <c r="I13" s="356">
        <v>1</v>
      </c>
      <c r="J13" s="357">
        <f t="shared" si="1"/>
        <v>0</v>
      </c>
    </row>
    <row r="14" spans="1:10">
      <c r="A14" s="361" t="s">
        <v>220</v>
      </c>
      <c r="B14" s="356">
        <v>-18</v>
      </c>
      <c r="C14" s="356">
        <v>14</v>
      </c>
      <c r="D14" s="356">
        <v>-20</v>
      </c>
      <c r="E14" s="357">
        <f t="shared" si="0"/>
        <v>-24</v>
      </c>
      <c r="F14" s="360"/>
      <c r="G14" s="356">
        <v>3</v>
      </c>
      <c r="H14" s="356">
        <v>29</v>
      </c>
      <c r="I14" s="356">
        <v>33</v>
      </c>
      <c r="J14" s="357">
        <f t="shared" si="1"/>
        <v>65</v>
      </c>
    </row>
    <row r="15" spans="1:10">
      <c r="A15" s="355" t="s">
        <v>221</v>
      </c>
      <c r="B15" s="356">
        <v>49</v>
      </c>
      <c r="C15" s="356">
        <v>8</v>
      </c>
      <c r="D15" s="356">
        <v>2</v>
      </c>
      <c r="E15" s="357">
        <f t="shared" si="0"/>
        <v>59</v>
      </c>
      <c r="F15" s="360"/>
      <c r="G15" s="356">
        <v>31</v>
      </c>
      <c r="H15" s="356">
        <v>6</v>
      </c>
      <c r="I15" s="356">
        <v>0</v>
      </c>
      <c r="J15" s="357">
        <f t="shared" si="1"/>
        <v>37</v>
      </c>
    </row>
    <row r="16" spans="1:10">
      <c r="A16" s="355" t="s">
        <v>222</v>
      </c>
      <c r="B16" s="356">
        <v>-32</v>
      </c>
      <c r="C16" s="356">
        <v>-24</v>
      </c>
      <c r="D16" s="356">
        <v>-19</v>
      </c>
      <c r="E16" s="357">
        <f t="shared" si="0"/>
        <v>-75</v>
      </c>
      <c r="F16" s="360"/>
      <c r="G16" s="356">
        <v>-13</v>
      </c>
      <c r="H16" s="356">
        <v>-18</v>
      </c>
      <c r="I16" s="356">
        <v>-1</v>
      </c>
      <c r="J16" s="357">
        <f t="shared" si="1"/>
        <v>-32</v>
      </c>
    </row>
    <row r="17" spans="1:10">
      <c r="A17" s="362" t="s">
        <v>223</v>
      </c>
      <c r="B17" s="363">
        <f>B9+SUM(B11:B16)</f>
        <v>80</v>
      </c>
      <c r="C17" s="363">
        <f>C9+SUM(C11:C16)</f>
        <v>37</v>
      </c>
      <c r="D17" s="363">
        <f>D9+SUM(D11:D16)</f>
        <v>30</v>
      </c>
      <c r="E17" s="511">
        <f t="shared" si="0"/>
        <v>147</v>
      </c>
      <c r="F17" s="364"/>
      <c r="G17" s="363">
        <f>G9+SUM(G11:G16)</f>
        <v>66</v>
      </c>
      <c r="H17" s="363">
        <f>H9+SUM(H11:H16)</f>
        <v>53</v>
      </c>
      <c r="I17" s="363">
        <f>I9+SUM(I11:I16)</f>
        <v>67</v>
      </c>
      <c r="J17" s="511">
        <f t="shared" si="1"/>
        <v>186</v>
      </c>
    </row>
    <row r="18" spans="1:10">
      <c r="A18" s="365"/>
      <c r="B18" s="364"/>
      <c r="C18" s="364"/>
      <c r="D18" s="364"/>
      <c r="E18" s="512"/>
      <c r="F18" s="364"/>
      <c r="G18" s="364"/>
      <c r="H18" s="364"/>
      <c r="I18" s="364"/>
      <c r="J18" s="512"/>
    </row>
    <row r="19" spans="1:10">
      <c r="A19" s="366"/>
      <c r="B19" s="367"/>
      <c r="C19" s="367"/>
      <c r="D19" s="367"/>
      <c r="E19" s="367"/>
      <c r="F19" s="367"/>
      <c r="G19" s="367"/>
      <c r="H19" s="367"/>
      <c r="I19" s="367"/>
      <c r="J19" s="367"/>
    </row>
    <row r="20" spans="1:10" ht="12" customHeight="1">
      <c r="A20" s="592" t="s">
        <v>224</v>
      </c>
      <c r="B20" s="594" t="s">
        <v>211</v>
      </c>
      <c r="C20" s="594"/>
      <c r="D20" s="594"/>
      <c r="E20" s="594"/>
      <c r="F20" s="351"/>
      <c r="G20" s="594" t="s">
        <v>212</v>
      </c>
      <c r="H20" s="594"/>
      <c r="I20" s="594"/>
      <c r="J20" s="594"/>
    </row>
    <row r="21" spans="1:10">
      <c r="A21" s="593"/>
      <c r="B21" s="368" t="s">
        <v>213</v>
      </c>
      <c r="C21" s="368" t="s">
        <v>201</v>
      </c>
      <c r="D21" s="368" t="s">
        <v>202</v>
      </c>
      <c r="E21" s="353" t="s">
        <v>214</v>
      </c>
      <c r="F21" s="279"/>
      <c r="G21" s="368" t="s">
        <v>213</v>
      </c>
      <c r="H21" s="368" t="s">
        <v>201</v>
      </c>
      <c r="I21" s="368" t="s">
        <v>202</v>
      </c>
      <c r="J21" s="353" t="s">
        <v>214</v>
      </c>
    </row>
    <row r="22" spans="1:10">
      <c r="A22" s="503"/>
      <c r="B22" s="279"/>
      <c r="C22" s="279"/>
      <c r="D22" s="279"/>
      <c r="E22" s="354"/>
      <c r="F22" s="279"/>
      <c r="G22" s="279"/>
      <c r="H22" s="279"/>
      <c r="I22" s="279"/>
      <c r="J22" s="354"/>
    </row>
    <row r="23" spans="1:10">
      <c r="A23" s="355" t="str">
        <f>A9</f>
        <v>Balanse 01.01.</v>
      </c>
      <c r="B23" s="356">
        <v>8</v>
      </c>
      <c r="C23" s="356">
        <v>1</v>
      </c>
      <c r="D23" s="356">
        <v>0</v>
      </c>
      <c r="E23" s="357">
        <f>B23+C23+D23</f>
        <v>9</v>
      </c>
      <c r="F23" s="356"/>
      <c r="G23" s="356">
        <v>8</v>
      </c>
      <c r="H23" s="356">
        <v>1</v>
      </c>
      <c r="I23" s="356">
        <v>0</v>
      </c>
      <c r="J23" s="357">
        <f>G23+H23+I23</f>
        <v>9</v>
      </c>
    </row>
    <row r="24" spans="1:10">
      <c r="A24" s="355" t="str">
        <f>A10</f>
        <v>Endringer 01.01. - 31.12.</v>
      </c>
      <c r="B24" s="358"/>
      <c r="C24" s="358"/>
      <c r="D24" s="358"/>
      <c r="E24" s="357"/>
      <c r="F24" s="358"/>
      <c r="G24" s="358"/>
      <c r="H24" s="358"/>
      <c r="I24" s="358"/>
      <c r="J24" s="357"/>
    </row>
    <row r="25" spans="1:10">
      <c r="A25" s="359" t="s">
        <v>217</v>
      </c>
      <c r="B25" s="360">
        <v>0</v>
      </c>
      <c r="C25" s="360">
        <v>0</v>
      </c>
      <c r="D25" s="360">
        <v>0</v>
      </c>
      <c r="E25" s="357">
        <f t="shared" ref="E25:E31" si="2">B25+C25+D25</f>
        <v>0</v>
      </c>
      <c r="F25" s="360"/>
      <c r="G25" s="360">
        <v>0</v>
      </c>
      <c r="H25" s="360">
        <v>0</v>
      </c>
      <c r="I25" s="360">
        <v>0</v>
      </c>
      <c r="J25" s="357">
        <f t="shared" ref="J25:J31" si="3">G25+H25+I25</f>
        <v>0</v>
      </c>
    </row>
    <row r="26" spans="1:10">
      <c r="A26" s="359" t="s">
        <v>218</v>
      </c>
      <c r="B26" s="360">
        <v>0</v>
      </c>
      <c r="C26" s="360">
        <v>0</v>
      </c>
      <c r="D26" s="360">
        <v>0</v>
      </c>
      <c r="E26" s="357">
        <f t="shared" si="2"/>
        <v>0</v>
      </c>
      <c r="F26" s="360"/>
      <c r="G26" s="360">
        <v>0</v>
      </c>
      <c r="H26" s="360">
        <v>0</v>
      </c>
      <c r="I26" s="360">
        <v>0</v>
      </c>
      <c r="J26" s="357">
        <f t="shared" si="3"/>
        <v>0</v>
      </c>
    </row>
    <row r="27" spans="1:10">
      <c r="A27" s="359" t="s">
        <v>219</v>
      </c>
      <c r="B27" s="360">
        <v>0</v>
      </c>
      <c r="C27" s="360">
        <v>0</v>
      </c>
      <c r="D27" s="360">
        <v>0</v>
      </c>
      <c r="E27" s="357">
        <f t="shared" si="2"/>
        <v>0</v>
      </c>
      <c r="F27" s="360"/>
      <c r="G27" s="360">
        <v>0</v>
      </c>
      <c r="H27" s="360">
        <v>0</v>
      </c>
      <c r="I27" s="360">
        <v>0</v>
      </c>
      <c r="J27" s="357">
        <f t="shared" si="3"/>
        <v>0</v>
      </c>
    </row>
    <row r="28" spans="1:10">
      <c r="A28" s="361" t="s">
        <v>220</v>
      </c>
      <c r="B28" s="360">
        <v>0</v>
      </c>
      <c r="C28" s="360">
        <v>0</v>
      </c>
      <c r="D28" s="360">
        <v>0</v>
      </c>
      <c r="E28" s="357">
        <f t="shared" si="2"/>
        <v>0</v>
      </c>
      <c r="F28" s="360"/>
      <c r="G28" s="360">
        <v>-2</v>
      </c>
      <c r="H28" s="360">
        <v>0</v>
      </c>
      <c r="I28" s="360">
        <v>0</v>
      </c>
      <c r="J28" s="357">
        <f t="shared" si="3"/>
        <v>-2</v>
      </c>
    </row>
    <row r="29" spans="1:10">
      <c r="A29" s="355" t="s">
        <v>221</v>
      </c>
      <c r="B29" s="360">
        <v>3</v>
      </c>
      <c r="C29" s="360">
        <v>1</v>
      </c>
      <c r="D29" s="360">
        <v>0</v>
      </c>
      <c r="E29" s="357">
        <f t="shared" si="2"/>
        <v>4</v>
      </c>
      <c r="F29" s="360"/>
      <c r="G29" s="360">
        <v>4</v>
      </c>
      <c r="H29" s="360">
        <v>0</v>
      </c>
      <c r="I29" s="360">
        <v>0</v>
      </c>
      <c r="J29" s="357">
        <f t="shared" si="3"/>
        <v>4</v>
      </c>
    </row>
    <row r="30" spans="1:10">
      <c r="A30" s="355" t="s">
        <v>222</v>
      </c>
      <c r="B30" s="360">
        <v>0</v>
      </c>
      <c r="C30" s="360">
        <v>0</v>
      </c>
      <c r="D30" s="360">
        <v>0</v>
      </c>
      <c r="E30" s="357">
        <f t="shared" si="2"/>
        <v>0</v>
      </c>
      <c r="F30" s="360"/>
      <c r="G30" s="360">
        <v>-2</v>
      </c>
      <c r="H30" s="360">
        <v>0</v>
      </c>
      <c r="I30" s="360">
        <v>0</v>
      </c>
      <c r="J30" s="357">
        <f t="shared" si="3"/>
        <v>-2</v>
      </c>
    </row>
    <row r="31" spans="1:10">
      <c r="A31" s="362" t="str">
        <f>A17</f>
        <v>Balanse 31.12.</v>
      </c>
      <c r="B31" s="363">
        <f>B23+SUM(B25:B30)</f>
        <v>11</v>
      </c>
      <c r="C31" s="363">
        <f>C23+SUM(C25:C30)</f>
        <v>2</v>
      </c>
      <c r="D31" s="363">
        <f>D23+SUM(D25:D30)</f>
        <v>0</v>
      </c>
      <c r="E31" s="511">
        <f t="shared" si="2"/>
        <v>13</v>
      </c>
      <c r="F31" s="364"/>
      <c r="G31" s="363">
        <f>G23+SUM(G25:G30)</f>
        <v>8</v>
      </c>
      <c r="H31" s="363">
        <f>H23+SUM(H25:H30)</f>
        <v>1</v>
      </c>
      <c r="I31" s="363">
        <f>I23+SUM(I25:I30)</f>
        <v>0</v>
      </c>
      <c r="J31" s="511">
        <f t="shared" si="3"/>
        <v>9</v>
      </c>
    </row>
    <row r="33" spans="1:1">
      <c r="A33" s="4" t="s">
        <v>189</v>
      </c>
    </row>
  </sheetData>
  <mergeCells count="6">
    <mergeCell ref="A6:A7"/>
    <mergeCell ref="B6:E6"/>
    <mergeCell ref="G6:J6"/>
    <mergeCell ref="A20:A21"/>
    <mergeCell ref="B20:E20"/>
    <mergeCell ref="G20:J20"/>
  </mergeCells>
  <phoneticPr fontId="11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tabColor rgb="FF00B050"/>
    <pageSetUpPr fitToPage="1"/>
  </sheetPr>
  <dimension ref="A1:F3"/>
  <sheetViews>
    <sheetView showGridLines="0" zoomScaleNormal="100" workbookViewId="0">
      <selection activeCell="H16" sqref="H16"/>
    </sheetView>
  </sheetViews>
  <sheetFormatPr baseColWidth="10" defaultColWidth="11" defaultRowHeight="12"/>
  <cols>
    <col min="1" max="1" width="19.5" style="4" customWidth="1"/>
    <col min="2" max="2" width="16.25" style="4" customWidth="1"/>
    <col min="3" max="3" width="16" style="4" customWidth="1"/>
    <col min="4" max="4" width="16.625" style="4" customWidth="1"/>
    <col min="5" max="16384" width="11" style="4"/>
  </cols>
  <sheetData>
    <row r="1" spans="1:6" ht="21">
      <c r="A1" s="310" t="s">
        <v>225</v>
      </c>
      <c r="B1" s="293"/>
      <c r="C1" s="293"/>
      <c r="D1" s="293"/>
    </row>
    <row r="2" spans="1:6">
      <c r="A2" s="52"/>
      <c r="B2" s="101"/>
      <c r="C2" s="101"/>
      <c r="D2" s="101"/>
      <c r="F2" s="281"/>
    </row>
    <row r="3" spans="1:6">
      <c r="A3" s="4" t="s">
        <v>169</v>
      </c>
    </row>
  </sheetData>
  <phoneticPr fontId="11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tabColor rgb="FF00B050"/>
    <pageSetUpPr fitToPage="1"/>
  </sheetPr>
  <dimension ref="A1:G37"/>
  <sheetViews>
    <sheetView showGridLines="0" zoomScaleNormal="100" workbookViewId="0">
      <selection activeCell="B24" sqref="B24"/>
    </sheetView>
  </sheetViews>
  <sheetFormatPr baseColWidth="10" defaultColWidth="11" defaultRowHeight="12"/>
  <cols>
    <col min="1" max="1" width="61.25" style="4" customWidth="1"/>
    <col min="2" max="5" width="15.875" style="4" customWidth="1"/>
    <col min="6" max="6" width="11.375" style="4" customWidth="1"/>
    <col min="7" max="16384" width="11" style="4"/>
  </cols>
  <sheetData>
    <row r="1" spans="1:6" ht="21">
      <c r="A1" s="310" t="s">
        <v>226</v>
      </c>
      <c r="B1" s="310"/>
      <c r="C1" s="310"/>
      <c r="D1" s="310"/>
      <c r="E1" s="310"/>
    </row>
    <row r="2" spans="1:6">
      <c r="A2" s="52" t="s">
        <v>36</v>
      </c>
      <c r="B2" s="52"/>
      <c r="C2" s="52"/>
      <c r="D2" s="52"/>
      <c r="E2" s="52"/>
    </row>
    <row r="3" spans="1:6">
      <c r="F3" s="6"/>
    </row>
    <row r="4" spans="1:6">
      <c r="F4" s="6"/>
    </row>
    <row r="5" spans="1:6" ht="36.75" thickBot="1">
      <c r="A5" s="505" t="s">
        <v>227</v>
      </c>
      <c r="B5" s="493">
        <v>44197</v>
      </c>
      <c r="C5" s="110" t="s">
        <v>228</v>
      </c>
      <c r="D5" s="110" t="s">
        <v>229</v>
      </c>
      <c r="E5" s="110" t="s">
        <v>230</v>
      </c>
      <c r="F5" s="110" t="s">
        <v>231</v>
      </c>
    </row>
    <row r="6" spans="1:6">
      <c r="A6" s="282"/>
      <c r="B6" s="283"/>
      <c r="C6" s="279"/>
      <c r="D6" s="279"/>
      <c r="E6" s="279"/>
      <c r="F6" s="291"/>
    </row>
    <row r="7" spans="1:6">
      <c r="A7" s="284" t="s">
        <v>232</v>
      </c>
      <c r="B7" s="272">
        <v>51</v>
      </c>
      <c r="C7" s="272">
        <v>9</v>
      </c>
      <c r="D7" s="272"/>
      <c r="E7" s="272">
        <v>4</v>
      </c>
      <c r="F7" s="272">
        <f>SUM(B7:E7)</f>
        <v>64</v>
      </c>
    </row>
    <row r="8" spans="1:6">
      <c r="A8" s="285" t="s">
        <v>233</v>
      </c>
      <c r="B8" s="272">
        <v>21</v>
      </c>
      <c r="C8" s="272">
        <v>-2</v>
      </c>
      <c r="D8" s="272">
        <v>-1</v>
      </c>
      <c r="E8" s="272">
        <v>0</v>
      </c>
      <c r="F8" s="272">
        <f>SUM(B8:E8)</f>
        <v>18</v>
      </c>
    </row>
    <row r="9" spans="1:6">
      <c r="A9" s="285" t="s">
        <v>234</v>
      </c>
      <c r="B9" s="272">
        <v>88</v>
      </c>
      <c r="C9" s="272">
        <v>-33</v>
      </c>
      <c r="D9" s="272">
        <v>-14</v>
      </c>
      <c r="E9" s="272">
        <v>0</v>
      </c>
      <c r="F9" s="272">
        <f>SUM(B9:E9)</f>
        <v>41</v>
      </c>
    </row>
    <row r="10" spans="1:6">
      <c r="A10" s="285" t="s">
        <v>235</v>
      </c>
      <c r="B10" s="272">
        <v>35</v>
      </c>
      <c r="C10" s="272">
        <v>2</v>
      </c>
      <c r="D10" s="272">
        <v>0</v>
      </c>
      <c r="E10" s="272">
        <v>0</v>
      </c>
      <c r="F10" s="272">
        <f>SUM(B10:E10)</f>
        <v>37</v>
      </c>
    </row>
    <row r="11" spans="1:6">
      <c r="A11" s="286" t="s">
        <v>236</v>
      </c>
      <c r="B11" s="275">
        <v>195</v>
      </c>
      <c r="C11" s="275">
        <f t="shared" ref="C11:E11" si="0">SUM(C7:C10)</f>
        <v>-24</v>
      </c>
      <c r="D11" s="275">
        <f t="shared" si="0"/>
        <v>-15</v>
      </c>
      <c r="E11" s="275">
        <f t="shared" si="0"/>
        <v>4</v>
      </c>
      <c r="F11" s="276">
        <f>SUM(B11:E11)</f>
        <v>160</v>
      </c>
    </row>
    <row r="12" spans="1:6">
      <c r="A12" s="2"/>
      <c r="B12" s="287"/>
      <c r="C12" s="287"/>
      <c r="D12" s="287"/>
      <c r="E12" s="287"/>
      <c r="F12" s="280"/>
    </row>
    <row r="13" spans="1:6">
      <c r="A13" s="2" t="s">
        <v>237</v>
      </c>
      <c r="B13" s="287"/>
      <c r="C13" s="287"/>
      <c r="D13" s="287"/>
      <c r="E13" s="287"/>
      <c r="F13" s="280"/>
    </row>
    <row r="14" spans="1:6">
      <c r="A14" s="288" t="s">
        <v>238</v>
      </c>
      <c r="B14" s="272">
        <v>186</v>
      </c>
      <c r="C14" s="272">
        <v>-24</v>
      </c>
      <c r="D14" s="272">
        <v>-15</v>
      </c>
      <c r="E14" s="272"/>
      <c r="F14" s="272">
        <f>SUM(B14:E14)</f>
        <v>147</v>
      </c>
    </row>
    <row r="15" spans="1:6">
      <c r="A15" s="289" t="s">
        <v>239</v>
      </c>
      <c r="B15" s="273">
        <v>9</v>
      </c>
      <c r="C15" s="273">
        <v>4</v>
      </c>
      <c r="D15" s="273">
        <v>0</v>
      </c>
      <c r="E15" s="273">
        <v>0</v>
      </c>
      <c r="F15" s="272">
        <f>SUM(B15:E15)</f>
        <v>13</v>
      </c>
    </row>
    <row r="16" spans="1:6">
      <c r="A16" s="290" t="s">
        <v>236</v>
      </c>
      <c r="B16" s="275">
        <v>195</v>
      </c>
      <c r="C16" s="275">
        <f t="shared" ref="C16:E16" si="1">SUM(C14:C15)</f>
        <v>-20</v>
      </c>
      <c r="D16" s="275">
        <f t="shared" si="1"/>
        <v>-15</v>
      </c>
      <c r="E16" s="275">
        <f t="shared" si="1"/>
        <v>0</v>
      </c>
      <c r="F16" s="276">
        <f>SUM(F14:F15)</f>
        <v>160</v>
      </c>
    </row>
    <row r="17" spans="1:7">
      <c r="A17" s="595" t="s">
        <v>240</v>
      </c>
      <c r="B17" s="596"/>
      <c r="C17" s="596"/>
      <c r="D17" s="596"/>
      <c r="E17" s="596"/>
      <c r="F17" s="6"/>
    </row>
    <row r="18" spans="1:7">
      <c r="A18" s="597"/>
      <c r="B18" s="597"/>
      <c r="C18" s="597"/>
      <c r="D18" s="597"/>
      <c r="E18" s="597"/>
      <c r="F18" s="6"/>
    </row>
    <row r="19" spans="1:7">
      <c r="F19" s="6"/>
    </row>
    <row r="20" spans="1:7">
      <c r="F20" s="6"/>
    </row>
    <row r="21" spans="1:7">
      <c r="F21" s="6"/>
    </row>
    <row r="22" spans="1:7" ht="36.75" thickBot="1">
      <c r="A22" s="505" t="s">
        <v>241</v>
      </c>
      <c r="B22" s="493">
        <v>43831</v>
      </c>
      <c r="C22" s="110" t="s">
        <v>228</v>
      </c>
      <c r="D22" s="110" t="s">
        <v>229</v>
      </c>
      <c r="E22" s="110" t="s">
        <v>230</v>
      </c>
      <c r="F22" s="110" t="s">
        <v>242</v>
      </c>
      <c r="G22" s="6"/>
    </row>
    <row r="23" spans="1:7">
      <c r="A23" s="282"/>
      <c r="B23" s="283"/>
      <c r="C23" s="279"/>
      <c r="D23" s="279"/>
      <c r="E23" s="279"/>
      <c r="F23" s="291"/>
    </row>
    <row r="24" spans="1:7">
      <c r="A24" s="284" t="s">
        <v>232</v>
      </c>
      <c r="B24" s="272">
        <v>32</v>
      </c>
      <c r="C24" s="272">
        <v>19</v>
      </c>
      <c r="D24" s="272">
        <v>0</v>
      </c>
      <c r="E24" s="272">
        <v>0</v>
      </c>
      <c r="F24" s="272">
        <f>SUM(B24:E24)</f>
        <v>51</v>
      </c>
    </row>
    <row r="25" spans="1:7">
      <c r="A25" s="285" t="s">
        <v>233</v>
      </c>
      <c r="B25" s="272">
        <v>19</v>
      </c>
      <c r="C25" s="272">
        <v>2</v>
      </c>
      <c r="D25" s="272">
        <v>0</v>
      </c>
      <c r="E25" s="272">
        <v>0</v>
      </c>
      <c r="F25" s="272">
        <f>SUM(B25:E25)</f>
        <v>21</v>
      </c>
    </row>
    <row r="26" spans="1:7">
      <c r="A26" s="285" t="s">
        <v>234</v>
      </c>
      <c r="B26" s="272">
        <v>52</v>
      </c>
      <c r="C26" s="272">
        <v>36</v>
      </c>
      <c r="D26" s="272">
        <v>0</v>
      </c>
      <c r="E26" s="272">
        <v>0</v>
      </c>
      <c r="F26" s="272">
        <f>SUM(B26:E26)</f>
        <v>88</v>
      </c>
    </row>
    <row r="27" spans="1:7">
      <c r="A27" s="285" t="s">
        <v>235</v>
      </c>
      <c r="B27" s="272">
        <v>21</v>
      </c>
      <c r="C27" s="272">
        <v>14</v>
      </c>
      <c r="D27" s="272">
        <v>0</v>
      </c>
      <c r="E27" s="272">
        <v>0</v>
      </c>
      <c r="F27" s="272">
        <f>SUM(B27:E27)</f>
        <v>35</v>
      </c>
    </row>
    <row r="28" spans="1:7">
      <c r="A28" s="286" t="s">
        <v>236</v>
      </c>
      <c r="B28" s="275">
        <f>SUM(B24:B27)</f>
        <v>124</v>
      </c>
      <c r="C28" s="275">
        <f t="shared" ref="C28:E28" si="2">SUM(C24:C27)</f>
        <v>71</v>
      </c>
      <c r="D28" s="275">
        <f t="shared" si="2"/>
        <v>0</v>
      </c>
      <c r="E28" s="275">
        <f t="shared" si="2"/>
        <v>0</v>
      </c>
      <c r="F28" s="276">
        <f>SUM(B28:E28)</f>
        <v>195</v>
      </c>
    </row>
    <row r="29" spans="1:7">
      <c r="A29" s="2"/>
      <c r="B29" s="287"/>
      <c r="C29" s="287"/>
      <c r="D29" s="287"/>
      <c r="E29" s="287"/>
      <c r="F29" s="280"/>
    </row>
    <row r="30" spans="1:7">
      <c r="A30" s="2" t="s">
        <v>237</v>
      </c>
      <c r="B30" s="287"/>
      <c r="C30" s="287"/>
      <c r="D30" s="287"/>
      <c r="E30" s="287"/>
      <c r="F30" s="280"/>
    </row>
    <row r="31" spans="1:7">
      <c r="A31" s="288" t="s">
        <v>238</v>
      </c>
      <c r="B31" s="272">
        <v>115</v>
      </c>
      <c r="C31" s="272">
        <v>71</v>
      </c>
      <c r="D31" s="272">
        <v>0</v>
      </c>
      <c r="E31" s="272"/>
      <c r="F31" s="272">
        <f>SUM(B31:E31)</f>
        <v>186</v>
      </c>
    </row>
    <row r="32" spans="1:7">
      <c r="A32" s="289" t="s">
        <v>239</v>
      </c>
      <c r="B32" s="273">
        <v>9</v>
      </c>
      <c r="C32" s="273"/>
      <c r="D32" s="273">
        <v>0</v>
      </c>
      <c r="E32" s="273">
        <v>0</v>
      </c>
      <c r="F32" s="272">
        <f>SUM(B32:E32)</f>
        <v>9</v>
      </c>
    </row>
    <row r="33" spans="1:6">
      <c r="A33" s="290" t="s">
        <v>236</v>
      </c>
      <c r="B33" s="275">
        <f>SUM(B31:B32)</f>
        <v>124</v>
      </c>
      <c r="C33" s="275">
        <f t="shared" ref="C33:E33" si="3">SUM(C31:C32)</f>
        <v>71</v>
      </c>
      <c r="D33" s="275">
        <f t="shared" si="3"/>
        <v>0</v>
      </c>
      <c r="E33" s="275">
        <f t="shared" si="3"/>
        <v>0</v>
      </c>
      <c r="F33" s="276">
        <f>SUM(F31:F32)</f>
        <v>195</v>
      </c>
    </row>
    <row r="34" spans="1:6" ht="12" customHeight="1">
      <c r="A34" s="595" t="s">
        <v>240</v>
      </c>
      <c r="B34" s="596"/>
      <c r="C34" s="596"/>
      <c r="D34" s="596"/>
      <c r="E34" s="596"/>
    </row>
    <row r="35" spans="1:6">
      <c r="A35" s="597"/>
      <c r="B35" s="597"/>
      <c r="C35" s="597"/>
      <c r="D35" s="597"/>
      <c r="E35" s="597"/>
    </row>
    <row r="37" spans="1:6">
      <c r="A37" s="4" t="s">
        <v>243</v>
      </c>
    </row>
  </sheetData>
  <mergeCells count="2">
    <mergeCell ref="A17:E18"/>
    <mergeCell ref="A34:E35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Footer>&amp;R&amp;A</oddFooter>
  </headerFooter>
  <colBreaks count="1" manualBreakCount="1">
    <brk id="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L155"/>
  <sheetViews>
    <sheetView zoomScaleNormal="100" workbookViewId="0">
      <selection activeCell="L43" sqref="L43"/>
    </sheetView>
  </sheetViews>
  <sheetFormatPr baseColWidth="10" defaultColWidth="10" defaultRowHeight="12.75"/>
  <cols>
    <col min="1" max="1" width="24.75" style="298" customWidth="1"/>
    <col min="2" max="2" width="13.125" style="298" bestFit="1" customWidth="1"/>
    <col min="3" max="3" width="14.875" style="298" bestFit="1" customWidth="1"/>
    <col min="4" max="4" width="14.25" style="298" bestFit="1" customWidth="1"/>
    <col min="5" max="5" width="13.25" style="298" customWidth="1"/>
    <col min="6" max="6" width="13.875" style="298" bestFit="1" customWidth="1"/>
    <col min="7" max="7" width="15.375" style="298" customWidth="1"/>
    <col min="8" max="9" width="13.5" style="298" customWidth="1"/>
    <col min="10" max="10" width="12.125" style="298" customWidth="1"/>
    <col min="11" max="11" width="12.625" style="298" bestFit="1" customWidth="1"/>
    <col min="12" max="16384" width="10" style="298"/>
  </cols>
  <sheetData>
    <row r="1" spans="1:12" ht="21">
      <c r="A1" s="297" t="s">
        <v>21</v>
      </c>
      <c r="F1" s="532"/>
      <c r="L1" s="542"/>
    </row>
    <row r="2" spans="1:12">
      <c r="A2" s="52" t="s">
        <v>36</v>
      </c>
      <c r="F2" s="532"/>
    </row>
    <row r="3" spans="1:12">
      <c r="A3" s="479">
        <v>2021</v>
      </c>
      <c r="D3" s="542"/>
      <c r="E3" s="542"/>
      <c r="F3" s="542"/>
      <c r="G3" s="542"/>
      <c r="H3" s="542"/>
      <c r="I3" s="542"/>
      <c r="J3" s="542"/>
      <c r="K3" s="542"/>
    </row>
    <row r="4" spans="1:12" ht="38.25">
      <c r="A4" s="494" t="s">
        <v>244</v>
      </c>
      <c r="B4" s="495" t="s">
        <v>245</v>
      </c>
      <c r="C4" s="513" t="s">
        <v>246</v>
      </c>
      <c r="D4" s="513" t="s">
        <v>247</v>
      </c>
      <c r="E4" s="496" t="s">
        <v>248</v>
      </c>
      <c r="F4" s="496" t="s">
        <v>249</v>
      </c>
      <c r="G4" s="496" t="s">
        <v>250</v>
      </c>
      <c r="H4" s="496" t="s">
        <v>251</v>
      </c>
      <c r="I4" s="496" t="s">
        <v>252</v>
      </c>
      <c r="J4" s="496" t="s">
        <v>253</v>
      </c>
      <c r="K4" s="496" t="s">
        <v>254</v>
      </c>
    </row>
    <row r="5" spans="1:12">
      <c r="A5" s="497" t="s">
        <v>255</v>
      </c>
      <c r="B5" s="498" t="s">
        <v>256</v>
      </c>
      <c r="C5" s="464"/>
      <c r="D5" s="469"/>
      <c r="E5" s="299"/>
      <c r="F5" s="300"/>
      <c r="G5" s="328"/>
      <c r="H5" s="299"/>
      <c r="I5" s="299"/>
      <c r="J5" s="328"/>
      <c r="K5" s="299"/>
      <c r="L5" s="460"/>
    </row>
    <row r="6" spans="1:12">
      <c r="A6" s="497" t="s">
        <v>255</v>
      </c>
      <c r="B6" s="498" t="s">
        <v>257</v>
      </c>
      <c r="C6" s="464"/>
      <c r="D6" s="469"/>
      <c r="E6" s="299"/>
      <c r="F6" s="300"/>
      <c r="G6" s="328"/>
      <c r="H6" s="299"/>
      <c r="I6" s="299"/>
      <c r="J6" s="328"/>
      <c r="K6" s="469"/>
      <c r="L6" s="460"/>
    </row>
    <row r="7" spans="1:12">
      <c r="A7" s="497" t="s">
        <v>255</v>
      </c>
      <c r="B7" s="498" t="s">
        <v>258</v>
      </c>
      <c r="C7" s="464">
        <v>1.190593</v>
      </c>
      <c r="D7" s="469">
        <v>0.35020699999999999</v>
      </c>
      <c r="E7" s="469">
        <v>1.5407999999999999</v>
      </c>
      <c r="F7" s="475">
        <v>0.3</v>
      </c>
      <c r="G7" s="475">
        <v>45</v>
      </c>
      <c r="H7" s="469">
        <v>0.89287799999999995</v>
      </c>
      <c r="I7" s="469">
        <v>0.89287799999999995</v>
      </c>
      <c r="J7" s="461">
        <v>0.5794898753894081</v>
      </c>
      <c r="K7" s="469">
        <v>2.101E-3</v>
      </c>
      <c r="L7" s="460"/>
    </row>
    <row r="8" spans="1:12">
      <c r="A8" s="497" t="s">
        <v>255</v>
      </c>
      <c r="B8" s="498" t="s">
        <v>259</v>
      </c>
      <c r="C8" s="464"/>
      <c r="D8" s="469"/>
      <c r="E8" s="469"/>
      <c r="F8" s="476"/>
      <c r="G8" s="477"/>
      <c r="H8" s="469"/>
      <c r="I8" s="469"/>
      <c r="J8" s="477"/>
      <c r="K8" s="469"/>
      <c r="L8" s="460"/>
    </row>
    <row r="9" spans="1:12">
      <c r="A9" s="497" t="s">
        <v>255</v>
      </c>
      <c r="B9" s="498" t="s">
        <v>260</v>
      </c>
      <c r="C9" s="464">
        <v>3.1530240000000003</v>
      </c>
      <c r="D9" s="469">
        <v>5.3000000000000001E-5</v>
      </c>
      <c r="E9" s="469">
        <v>3.1530770000000001</v>
      </c>
      <c r="F9" s="475">
        <v>1</v>
      </c>
      <c r="G9" s="475">
        <v>45</v>
      </c>
      <c r="H9" s="469">
        <v>3.0759599999999998</v>
      </c>
      <c r="I9" s="469">
        <v>3.0759599999999998</v>
      </c>
      <c r="J9" s="461">
        <v>0.97554230359740646</v>
      </c>
      <c r="K9" s="469">
        <v>1.4154E-2</v>
      </c>
      <c r="L9" s="460"/>
    </row>
    <row r="10" spans="1:12">
      <c r="A10" s="497" t="s">
        <v>255</v>
      </c>
      <c r="B10" s="498" t="s">
        <v>261</v>
      </c>
      <c r="C10" s="464">
        <v>2.538341</v>
      </c>
      <c r="D10" s="469">
        <v>0</v>
      </c>
      <c r="E10" s="469">
        <v>2.538341</v>
      </c>
      <c r="F10" s="475">
        <v>1.95</v>
      </c>
      <c r="G10" s="475">
        <v>45</v>
      </c>
      <c r="H10" s="469">
        <v>3.0579779999999999</v>
      </c>
      <c r="I10" s="469">
        <v>3.0579779999999999</v>
      </c>
      <c r="J10" s="461">
        <v>1.2047152057190109</v>
      </c>
      <c r="K10" s="469">
        <v>2.2273999999999999E-2</v>
      </c>
      <c r="L10" s="460"/>
    </row>
    <row r="11" spans="1:12">
      <c r="A11" s="497" t="s">
        <v>255</v>
      </c>
      <c r="B11" s="498" t="s">
        <v>262</v>
      </c>
      <c r="C11" s="464"/>
      <c r="D11" s="469"/>
      <c r="E11" s="469"/>
      <c r="F11" s="475"/>
      <c r="G11" s="475"/>
      <c r="H11" s="469"/>
      <c r="I11" s="469"/>
      <c r="J11" s="461"/>
      <c r="K11" s="469"/>
      <c r="L11" s="460"/>
    </row>
    <row r="12" spans="1:12">
      <c r="A12" s="497" t="s">
        <v>255</v>
      </c>
      <c r="B12" s="498" t="s">
        <v>263</v>
      </c>
      <c r="C12" s="464"/>
      <c r="D12" s="469"/>
      <c r="E12" s="469"/>
      <c r="F12" s="476"/>
      <c r="G12" s="477"/>
      <c r="H12" s="469"/>
      <c r="I12" s="469"/>
      <c r="J12" s="477"/>
      <c r="K12" s="469"/>
      <c r="L12" s="460"/>
    </row>
    <row r="13" spans="1:12">
      <c r="A13" s="497" t="s">
        <v>255</v>
      </c>
      <c r="B13" s="498" t="s">
        <v>264</v>
      </c>
      <c r="C13" s="464">
        <v>0.97229900000000002</v>
      </c>
      <c r="D13" s="469">
        <v>0</v>
      </c>
      <c r="E13" s="469">
        <v>0.97229900000000002</v>
      </c>
      <c r="F13" s="475">
        <v>15.98</v>
      </c>
      <c r="G13" s="475">
        <v>45</v>
      </c>
      <c r="H13" s="469">
        <v>2.325339</v>
      </c>
      <c r="I13" s="469">
        <v>2.325339</v>
      </c>
      <c r="J13" s="461">
        <v>2.3915883899911448</v>
      </c>
      <c r="K13" s="469">
        <v>6.9935999999999998E-2</v>
      </c>
      <c r="L13" s="460"/>
    </row>
    <row r="14" spans="1:12">
      <c r="A14" s="497" t="s">
        <v>255</v>
      </c>
      <c r="B14" s="498" t="s">
        <v>265</v>
      </c>
      <c r="C14" s="464"/>
      <c r="D14" s="469"/>
      <c r="E14" s="469"/>
      <c r="F14" s="476"/>
      <c r="G14" s="477"/>
      <c r="H14" s="469"/>
      <c r="I14" s="469"/>
      <c r="J14" s="477"/>
      <c r="K14" s="469"/>
      <c r="L14" s="460"/>
    </row>
    <row r="15" spans="1:12">
      <c r="A15" s="497" t="s">
        <v>255</v>
      </c>
      <c r="B15" s="497" t="s">
        <v>266</v>
      </c>
      <c r="C15" s="464"/>
      <c r="D15" s="469"/>
      <c r="E15" s="469"/>
      <c r="F15" s="476"/>
      <c r="G15" s="477"/>
      <c r="H15" s="469"/>
      <c r="I15" s="469"/>
      <c r="J15" s="477"/>
      <c r="K15" s="469"/>
      <c r="L15" s="460"/>
    </row>
    <row r="16" spans="1:12">
      <c r="A16" s="329" t="s">
        <v>255</v>
      </c>
      <c r="B16" s="329" t="s">
        <v>267</v>
      </c>
      <c r="C16" s="471">
        <v>7.8542570000000005</v>
      </c>
      <c r="D16" s="470">
        <v>0.35026000000000002</v>
      </c>
      <c r="E16" s="470">
        <v>8.2045170000000009</v>
      </c>
      <c r="F16" s="543">
        <v>2.94</v>
      </c>
      <c r="G16" s="543">
        <v>45</v>
      </c>
      <c r="H16" s="470">
        <v>9.3521549999999998</v>
      </c>
      <c r="I16" s="470">
        <v>9.3521549999999998</v>
      </c>
      <c r="J16" s="465">
        <v>1.1398788009093039</v>
      </c>
      <c r="K16" s="470">
        <v>0.10846499999999999</v>
      </c>
      <c r="L16" s="460"/>
    </row>
    <row r="17" spans="1:12">
      <c r="A17" s="330" t="s">
        <v>268</v>
      </c>
      <c r="B17" s="331" t="s">
        <v>256</v>
      </c>
      <c r="C17" s="466"/>
      <c r="D17" s="456"/>
      <c r="E17" s="467"/>
      <c r="F17" s="468"/>
      <c r="G17" s="468"/>
      <c r="H17" s="467"/>
      <c r="I17" s="469"/>
      <c r="J17" s="461"/>
      <c r="K17" s="467"/>
      <c r="L17" s="460"/>
    </row>
    <row r="18" spans="1:12">
      <c r="A18" s="497" t="s">
        <v>268</v>
      </c>
      <c r="B18" s="498" t="s">
        <v>257</v>
      </c>
      <c r="C18" s="457">
        <v>1505.9683150000001</v>
      </c>
      <c r="D18" s="456">
        <v>1.3033509999999999</v>
      </c>
      <c r="E18" s="456">
        <v>1507.2716660000001</v>
      </c>
      <c r="F18" s="544">
        <v>0.15</v>
      </c>
      <c r="G18" s="544">
        <v>21.88</v>
      </c>
      <c r="H18" s="456">
        <v>248.396548</v>
      </c>
      <c r="I18" s="456">
        <v>245.43988200000001</v>
      </c>
      <c r="J18" s="461">
        <v>0.16479879082394958</v>
      </c>
      <c r="K18" s="456">
        <v>0.49482700000000002</v>
      </c>
      <c r="L18" s="460"/>
    </row>
    <row r="19" spans="1:12">
      <c r="A19" s="497" t="s">
        <v>268</v>
      </c>
      <c r="B19" s="498" t="s">
        <v>258</v>
      </c>
      <c r="C19" s="464"/>
      <c r="D19" s="456"/>
      <c r="E19" s="469"/>
      <c r="F19" s="475"/>
      <c r="G19" s="475"/>
      <c r="H19" s="469"/>
      <c r="I19" s="469"/>
      <c r="J19" s="461"/>
      <c r="K19" s="469"/>
      <c r="L19" s="460"/>
    </row>
    <row r="20" spans="1:12">
      <c r="A20" s="497" t="s">
        <v>268</v>
      </c>
      <c r="B20" s="498" t="s">
        <v>259</v>
      </c>
      <c r="C20" s="464">
        <v>1743.951102</v>
      </c>
      <c r="D20" s="456">
        <v>10.954846999999999</v>
      </c>
      <c r="E20" s="456">
        <v>1754.905949</v>
      </c>
      <c r="F20" s="544">
        <v>0.5</v>
      </c>
      <c r="G20" s="544">
        <v>23.62</v>
      </c>
      <c r="H20" s="456">
        <v>527.33342200000004</v>
      </c>
      <c r="I20" s="456">
        <v>527.33342200000004</v>
      </c>
      <c r="J20" s="461">
        <v>0.30049098773668814</v>
      </c>
      <c r="K20" s="456">
        <v>2.0721189999999998</v>
      </c>
    </row>
    <row r="21" spans="1:12">
      <c r="A21" s="497" t="s">
        <v>268</v>
      </c>
      <c r="B21" s="498" t="s">
        <v>260</v>
      </c>
      <c r="C21" s="464">
        <v>2266.3940069999999</v>
      </c>
      <c r="D21" s="456">
        <v>18.519172999999999</v>
      </c>
      <c r="E21" s="456">
        <v>2284.91318</v>
      </c>
      <c r="F21" s="544">
        <v>0.89999999999999991</v>
      </c>
      <c r="G21" s="544">
        <v>23.21</v>
      </c>
      <c r="H21" s="456">
        <v>906.13241300000004</v>
      </c>
      <c r="I21" s="456">
        <v>903.18326500000001</v>
      </c>
      <c r="J21" s="461">
        <v>0.39657192270211339</v>
      </c>
      <c r="K21" s="456">
        <v>4.7778660000000004</v>
      </c>
    </row>
    <row r="22" spans="1:12">
      <c r="A22" s="497" t="s">
        <v>268</v>
      </c>
      <c r="B22" s="498" t="s">
        <v>261</v>
      </c>
      <c r="C22" s="464">
        <v>1793.887426</v>
      </c>
      <c r="D22" s="456">
        <v>25.284693999999998</v>
      </c>
      <c r="E22" s="456">
        <v>1819.1721199999999</v>
      </c>
      <c r="F22" s="544">
        <v>1.4000000000000001</v>
      </c>
      <c r="G22" s="544">
        <v>22.49</v>
      </c>
      <c r="H22" s="456">
        <v>745.05155000000002</v>
      </c>
      <c r="I22" s="456">
        <v>739.04354699999999</v>
      </c>
      <c r="J22" s="461">
        <v>0.40955528166295779</v>
      </c>
      <c r="K22" s="456">
        <v>5.7290190000000001</v>
      </c>
      <c r="L22" s="460"/>
    </row>
    <row r="23" spans="1:12">
      <c r="A23" s="497" t="s">
        <v>268</v>
      </c>
      <c r="B23" s="498" t="s">
        <v>262</v>
      </c>
      <c r="C23" s="464">
        <v>4882.5516349999998</v>
      </c>
      <c r="D23" s="456">
        <v>649.91869899999995</v>
      </c>
      <c r="E23" s="456">
        <v>5532.4703339999996</v>
      </c>
      <c r="F23" s="544">
        <v>3.4799999999999995</v>
      </c>
      <c r="G23" s="544">
        <v>25.97</v>
      </c>
      <c r="H23" s="456">
        <v>3368.632854</v>
      </c>
      <c r="I23" s="456">
        <v>3275.4375049999999</v>
      </c>
      <c r="J23" s="461">
        <v>0.608884033828061</v>
      </c>
      <c r="K23" s="456">
        <v>51.579771000000001</v>
      </c>
    </row>
    <row r="24" spans="1:12">
      <c r="A24" s="497" t="s">
        <v>268</v>
      </c>
      <c r="B24" s="498" t="s">
        <v>263</v>
      </c>
      <c r="C24" s="464">
        <v>1767.2110580000001</v>
      </c>
      <c r="D24" s="456">
        <v>160.70926900000001</v>
      </c>
      <c r="E24" s="456">
        <v>1927.920327</v>
      </c>
      <c r="F24" s="544">
        <v>6.5500000000000007</v>
      </c>
      <c r="G24" s="544">
        <v>26.1</v>
      </c>
      <c r="H24" s="456">
        <v>1388.6704830000001</v>
      </c>
      <c r="I24" s="456">
        <v>1363.071686</v>
      </c>
      <c r="J24" s="461">
        <v>0.72029453891431483</v>
      </c>
      <c r="K24" s="456">
        <v>32.829681999999998</v>
      </c>
    </row>
    <row r="25" spans="1:12">
      <c r="A25" s="497" t="s">
        <v>268</v>
      </c>
      <c r="B25" s="498" t="s">
        <v>264</v>
      </c>
      <c r="C25" s="464"/>
      <c r="D25" s="456"/>
      <c r="E25" s="469"/>
      <c r="F25" s="475"/>
      <c r="G25" s="475"/>
      <c r="H25" s="469"/>
      <c r="I25" s="469"/>
      <c r="J25" s="461"/>
      <c r="K25" s="469"/>
    </row>
    <row r="26" spans="1:12">
      <c r="A26" s="497" t="s">
        <v>268</v>
      </c>
      <c r="B26" s="498" t="s">
        <v>265</v>
      </c>
      <c r="C26" s="464">
        <v>41.6</v>
      </c>
      <c r="D26" s="456">
        <v>0</v>
      </c>
      <c r="E26" s="456">
        <v>41.6</v>
      </c>
      <c r="F26" s="544">
        <v>100</v>
      </c>
      <c r="G26" s="544">
        <v>30</v>
      </c>
      <c r="H26" s="456">
        <v>0</v>
      </c>
      <c r="I26" s="456">
        <v>0</v>
      </c>
      <c r="J26" s="461">
        <v>0</v>
      </c>
      <c r="K26" s="456">
        <v>12.48</v>
      </c>
    </row>
    <row r="27" spans="1:12">
      <c r="A27" s="497" t="s">
        <v>268</v>
      </c>
      <c r="B27" s="497" t="s">
        <v>266</v>
      </c>
      <c r="C27" s="464">
        <v>23.665880000000001</v>
      </c>
      <c r="D27" s="456">
        <v>0</v>
      </c>
      <c r="E27" s="456">
        <v>23.665880000000001</v>
      </c>
      <c r="F27" s="544">
        <v>100</v>
      </c>
      <c r="G27" s="544">
        <v>35.770000000000003</v>
      </c>
      <c r="H27" s="456">
        <v>42.088287999999999</v>
      </c>
      <c r="I27" s="456">
        <v>42.088287999999999</v>
      </c>
      <c r="J27" s="461">
        <v>1.7784374804570968</v>
      </c>
      <c r="K27" s="456">
        <v>8.4658800000000003</v>
      </c>
    </row>
    <row r="28" spans="1:12">
      <c r="A28" s="329" t="s">
        <v>268</v>
      </c>
      <c r="B28" s="329" t="s">
        <v>267</v>
      </c>
      <c r="C28" s="470">
        <v>14025.229423000002</v>
      </c>
      <c r="D28" s="470">
        <v>866.69003299999986</v>
      </c>
      <c r="E28" s="470">
        <v>14891.919456000001</v>
      </c>
      <c r="F28" s="543">
        <v>2.96</v>
      </c>
      <c r="G28" s="543">
        <v>24.47</v>
      </c>
      <c r="H28" s="470">
        <v>7226.305558</v>
      </c>
      <c r="I28" s="470">
        <v>7095.5975950000002</v>
      </c>
      <c r="J28" s="465">
        <v>0.48525011025952725</v>
      </c>
      <c r="K28" s="470">
        <v>118.429164</v>
      </c>
    </row>
    <row r="29" spans="1:12">
      <c r="A29" s="330" t="s">
        <v>269</v>
      </c>
      <c r="B29" s="331" t="s">
        <v>256</v>
      </c>
      <c r="C29" s="464"/>
      <c r="D29" s="545"/>
      <c r="E29" s="467"/>
      <c r="F29" s="546"/>
      <c r="G29" s="546"/>
      <c r="H29" s="547"/>
      <c r="I29" s="547"/>
      <c r="J29" s="546"/>
      <c r="K29" s="467"/>
    </row>
    <row r="30" spans="1:12">
      <c r="A30" s="497" t="s">
        <v>269</v>
      </c>
      <c r="B30" s="498" t="s">
        <v>257</v>
      </c>
      <c r="C30" s="464">
        <v>109.160427</v>
      </c>
      <c r="D30" s="456">
        <v>9.9999999999999995E-7</v>
      </c>
      <c r="E30" s="456">
        <v>109.160428</v>
      </c>
      <c r="F30" s="544">
        <v>0.15</v>
      </c>
      <c r="G30" s="544">
        <v>18.529999999999998</v>
      </c>
      <c r="H30" s="456">
        <v>10.041161000000001</v>
      </c>
      <c r="I30" s="456">
        <v>9.4285359999999994</v>
      </c>
      <c r="J30" s="461">
        <v>9.1985357550998251E-2</v>
      </c>
      <c r="K30" s="456">
        <v>3.0345E-2</v>
      </c>
    </row>
    <row r="31" spans="1:12">
      <c r="A31" s="497" t="s">
        <v>269</v>
      </c>
      <c r="B31" s="498" t="s">
        <v>258</v>
      </c>
      <c r="C31" s="464"/>
      <c r="D31" s="456"/>
      <c r="E31" s="456"/>
      <c r="F31" s="544"/>
      <c r="G31" s="544"/>
      <c r="H31" s="456"/>
      <c r="I31" s="456"/>
      <c r="J31" s="461"/>
      <c r="K31" s="456"/>
    </row>
    <row r="32" spans="1:12">
      <c r="A32" s="497" t="s">
        <v>269</v>
      </c>
      <c r="B32" s="498" t="s">
        <v>259</v>
      </c>
      <c r="C32" s="464"/>
      <c r="D32" s="456"/>
      <c r="E32" s="456"/>
      <c r="F32" s="544"/>
      <c r="G32" s="544"/>
      <c r="H32" s="456"/>
      <c r="I32" s="456"/>
      <c r="J32" s="461"/>
      <c r="K32" s="456"/>
    </row>
    <row r="33" spans="1:11">
      <c r="A33" s="497" t="s">
        <v>269</v>
      </c>
      <c r="B33" s="498" t="s">
        <v>260</v>
      </c>
      <c r="C33" s="464">
        <v>625.65923699999996</v>
      </c>
      <c r="D33" s="456">
        <v>0.46645999999999999</v>
      </c>
      <c r="E33" s="456">
        <v>626.12569699999995</v>
      </c>
      <c r="F33" s="544">
        <v>0.89999999999999991</v>
      </c>
      <c r="G33" s="544">
        <v>20.95</v>
      </c>
      <c r="H33" s="456">
        <v>225.721777</v>
      </c>
      <c r="I33" s="456">
        <v>225.721777</v>
      </c>
      <c r="J33" s="461">
        <v>0.36050553120805712</v>
      </c>
      <c r="K33" s="456">
        <v>1.1806810000000001</v>
      </c>
    </row>
    <row r="34" spans="1:11">
      <c r="A34" s="497" t="s">
        <v>269</v>
      </c>
      <c r="B34" s="498" t="s">
        <v>261</v>
      </c>
      <c r="C34" s="464"/>
      <c r="D34" s="456"/>
      <c r="E34" s="456"/>
      <c r="F34" s="544"/>
      <c r="G34" s="544"/>
      <c r="H34" s="456"/>
      <c r="I34" s="456"/>
      <c r="J34" s="461"/>
      <c r="K34" s="456"/>
    </row>
    <row r="35" spans="1:11">
      <c r="A35" s="497" t="s">
        <v>269</v>
      </c>
      <c r="B35" s="498" t="s">
        <v>262</v>
      </c>
      <c r="C35" s="464">
        <v>382.75691399999999</v>
      </c>
      <c r="D35" s="456">
        <v>0</v>
      </c>
      <c r="E35" s="456">
        <v>382.75691399999999</v>
      </c>
      <c r="F35" s="544">
        <v>2.8000000000000003</v>
      </c>
      <c r="G35" s="544">
        <v>24.83</v>
      </c>
      <c r="H35" s="456">
        <v>218.77332999999999</v>
      </c>
      <c r="I35" s="456">
        <v>218.17319499999999</v>
      </c>
      <c r="J35" s="461">
        <v>0.57157250985673902</v>
      </c>
      <c r="K35" s="456">
        <v>2.7672569999999999</v>
      </c>
    </row>
    <row r="36" spans="1:11">
      <c r="A36" s="497" t="s">
        <v>269</v>
      </c>
      <c r="B36" s="498" t="s">
        <v>263</v>
      </c>
      <c r="C36" s="464">
        <v>41.661554000000002</v>
      </c>
      <c r="D36" s="456">
        <v>11.460070999999999</v>
      </c>
      <c r="E36" s="456">
        <v>53.121625000000002</v>
      </c>
      <c r="F36" s="544">
        <v>6.93</v>
      </c>
      <c r="G36" s="544">
        <v>19.68</v>
      </c>
      <c r="H36" s="456">
        <v>29.117944000000001</v>
      </c>
      <c r="I36" s="456">
        <v>25.927437999999999</v>
      </c>
      <c r="J36" s="461">
        <v>0.5481372981342344</v>
      </c>
      <c r="K36" s="456">
        <v>0.74644999999999995</v>
      </c>
    </row>
    <row r="37" spans="1:11">
      <c r="A37" s="497" t="s">
        <v>269</v>
      </c>
      <c r="B37" s="498" t="s">
        <v>264</v>
      </c>
      <c r="C37" s="464">
        <v>1.5487500000000001</v>
      </c>
      <c r="D37" s="456">
        <v>0</v>
      </c>
      <c r="E37" s="456">
        <v>1.5487500000000001</v>
      </c>
      <c r="F37" s="544">
        <v>14.000000000000002</v>
      </c>
      <c r="G37" s="544">
        <v>24</v>
      </c>
      <c r="H37" s="456">
        <v>1.6553040000000001</v>
      </c>
      <c r="I37" s="456">
        <v>1.2611760000000001</v>
      </c>
      <c r="J37" s="461">
        <v>1.0688</v>
      </c>
      <c r="K37" s="456">
        <v>5.2038000000000001E-2</v>
      </c>
    </row>
    <row r="38" spans="1:11">
      <c r="A38" s="497" t="s">
        <v>269</v>
      </c>
      <c r="B38" s="498" t="s">
        <v>265</v>
      </c>
      <c r="C38" s="464">
        <v>10.6</v>
      </c>
      <c r="D38" s="456">
        <v>0</v>
      </c>
      <c r="E38" s="456">
        <v>10.6</v>
      </c>
      <c r="F38" s="544">
        <v>100</v>
      </c>
      <c r="G38" s="544">
        <v>27.279999999999998</v>
      </c>
      <c r="H38" s="456">
        <v>0</v>
      </c>
      <c r="I38" s="456">
        <v>0</v>
      </c>
      <c r="J38" s="461">
        <v>0</v>
      </c>
      <c r="K38" s="456">
        <v>2.8919999999999999</v>
      </c>
    </row>
    <row r="39" spans="1:11">
      <c r="A39" s="333" t="s">
        <v>269</v>
      </c>
      <c r="B39" s="333" t="s">
        <v>266</v>
      </c>
      <c r="C39" s="464"/>
      <c r="D39" s="548"/>
      <c r="E39" s="469"/>
      <c r="F39" s="549"/>
      <c r="G39" s="549"/>
      <c r="H39" s="547"/>
      <c r="I39" s="547"/>
      <c r="J39" s="461"/>
      <c r="K39" s="547"/>
    </row>
    <row r="40" spans="1:11">
      <c r="A40" s="499" t="s">
        <v>269</v>
      </c>
      <c r="B40" s="499" t="s">
        <v>267</v>
      </c>
      <c r="C40" s="471">
        <v>1171.3868819999998</v>
      </c>
      <c r="D40" s="470">
        <v>11.926532</v>
      </c>
      <c r="E40" s="470">
        <v>1183.3134139999997</v>
      </c>
      <c r="F40" s="543">
        <v>2.62</v>
      </c>
      <c r="G40" s="543">
        <v>21.990000000000002</v>
      </c>
      <c r="H40" s="470">
        <v>485.30951599999997</v>
      </c>
      <c r="I40" s="470">
        <v>480.51212199999998</v>
      </c>
      <c r="J40" s="465">
        <v>0.41012762152293158</v>
      </c>
      <c r="K40" s="470">
        <v>7.6687709999999996</v>
      </c>
    </row>
    <row r="41" spans="1:11">
      <c r="A41" s="330" t="s">
        <v>125</v>
      </c>
      <c r="B41" s="331" t="s">
        <v>256</v>
      </c>
      <c r="C41" s="302">
        <v>0</v>
      </c>
      <c r="D41" s="545">
        <v>0</v>
      </c>
      <c r="E41" s="467">
        <v>0</v>
      </c>
      <c r="F41" s="546"/>
      <c r="G41" s="546"/>
      <c r="H41" s="467">
        <v>0</v>
      </c>
      <c r="I41" s="467"/>
      <c r="J41" s="546"/>
      <c r="K41" s="467">
        <v>0</v>
      </c>
    </row>
    <row r="42" spans="1:11">
      <c r="A42" s="497" t="s">
        <v>125</v>
      </c>
      <c r="B42" s="498" t="s">
        <v>257</v>
      </c>
      <c r="C42" s="464">
        <v>108.32318600000001</v>
      </c>
      <c r="D42" s="456">
        <v>24.602954</v>
      </c>
      <c r="E42" s="456">
        <v>132.92614</v>
      </c>
      <c r="F42" s="544">
        <v>0.21</v>
      </c>
      <c r="G42" s="544">
        <v>17.45</v>
      </c>
      <c r="H42" s="456">
        <v>10.080836</v>
      </c>
      <c r="I42" s="456">
        <v>10.048679</v>
      </c>
      <c r="J42" s="461">
        <v>7.5837875078596281E-2</v>
      </c>
      <c r="K42" s="456">
        <v>4.7773000000000003E-2</v>
      </c>
    </row>
    <row r="43" spans="1:11">
      <c r="A43" s="497" t="s">
        <v>125</v>
      </c>
      <c r="B43" s="498" t="s">
        <v>258</v>
      </c>
      <c r="C43" s="464">
        <v>139.61710199999999</v>
      </c>
      <c r="D43" s="456">
        <v>3.8412730000000002</v>
      </c>
      <c r="E43" s="456">
        <v>143.45837499999999</v>
      </c>
      <c r="F43" s="544">
        <v>0.37</v>
      </c>
      <c r="G43" s="544">
        <v>18.89</v>
      </c>
      <c r="H43" s="456">
        <v>17.929326</v>
      </c>
      <c r="I43" s="456">
        <v>17.909303000000001</v>
      </c>
      <c r="J43" s="461">
        <v>0.12497929103128347</v>
      </c>
      <c r="K43" s="456">
        <v>0.100633</v>
      </c>
    </row>
    <row r="44" spans="1:11">
      <c r="A44" s="497" t="s">
        <v>125</v>
      </c>
      <c r="B44" s="498" t="s">
        <v>259</v>
      </c>
      <c r="C44" s="464">
        <v>76.164952</v>
      </c>
      <c r="D44" s="456">
        <v>0.86354500000000001</v>
      </c>
      <c r="E44" s="456">
        <v>77.028497000000002</v>
      </c>
      <c r="F44" s="544">
        <v>0.62</v>
      </c>
      <c r="G44" s="544">
        <v>18.920000000000002</v>
      </c>
      <c r="H44" s="456">
        <v>14.024362999999999</v>
      </c>
      <c r="I44" s="456">
        <v>14.024362999999999</v>
      </c>
      <c r="J44" s="461">
        <v>0.18206720299891091</v>
      </c>
      <c r="K44" s="456">
        <v>9.0886999999999996E-2</v>
      </c>
    </row>
    <row r="45" spans="1:11">
      <c r="A45" s="497" t="s">
        <v>125</v>
      </c>
      <c r="B45" s="498" t="s">
        <v>260</v>
      </c>
      <c r="C45" s="464">
        <v>81.792567000000005</v>
      </c>
      <c r="D45" s="456">
        <v>0.120993</v>
      </c>
      <c r="E45" s="456">
        <v>81.913560000000004</v>
      </c>
      <c r="F45" s="544">
        <v>0.97</v>
      </c>
      <c r="G45" s="544">
        <v>21.33</v>
      </c>
      <c r="H45" s="456">
        <v>22.669280000000001</v>
      </c>
      <c r="I45" s="456">
        <v>22.662538000000001</v>
      </c>
      <c r="J45" s="461">
        <v>0.27674636531485142</v>
      </c>
      <c r="K45" s="456">
        <v>0.16934199999999999</v>
      </c>
    </row>
    <row r="46" spans="1:11">
      <c r="A46" s="497" t="s">
        <v>125</v>
      </c>
      <c r="B46" s="498" t="s">
        <v>261</v>
      </c>
      <c r="C46" s="464">
        <v>51.142437000000001</v>
      </c>
      <c r="D46" s="456">
        <v>0.14538100000000001</v>
      </c>
      <c r="E46" s="456">
        <v>51.287818000000001</v>
      </c>
      <c r="F46" s="544">
        <v>1.73</v>
      </c>
      <c r="G46" s="544">
        <v>19.040000000000003</v>
      </c>
      <c r="H46" s="456">
        <v>18.255002999999999</v>
      </c>
      <c r="I46" s="456">
        <v>17.756366</v>
      </c>
      <c r="J46" s="461">
        <v>0.35593253353067189</v>
      </c>
      <c r="K46" s="456">
        <v>0.16722100000000001</v>
      </c>
    </row>
    <row r="47" spans="1:11">
      <c r="A47" s="497" t="s">
        <v>125</v>
      </c>
      <c r="B47" s="498" t="s">
        <v>262</v>
      </c>
      <c r="C47" s="464">
        <v>15.060810999999999</v>
      </c>
      <c r="D47" s="456">
        <v>8.8444999999999996E-2</v>
      </c>
      <c r="E47" s="456">
        <v>15.149255999999999</v>
      </c>
      <c r="F47" s="544">
        <v>3.49</v>
      </c>
      <c r="G47" s="544">
        <v>21.04</v>
      </c>
      <c r="H47" s="456">
        <v>9.0729900000000008</v>
      </c>
      <c r="I47" s="456">
        <v>9.0729900000000008</v>
      </c>
      <c r="J47" s="461">
        <v>0.59890663937555755</v>
      </c>
      <c r="K47" s="456">
        <v>0.11044900000000001</v>
      </c>
    </row>
    <row r="48" spans="1:11">
      <c r="A48" s="497" t="s">
        <v>125</v>
      </c>
      <c r="B48" s="498" t="s">
        <v>263</v>
      </c>
      <c r="C48" s="464">
        <v>27.553443999999999</v>
      </c>
      <c r="D48" s="456">
        <v>0.12202399999999999</v>
      </c>
      <c r="E48" s="456">
        <v>27.675467999999999</v>
      </c>
      <c r="F48" s="544">
        <v>7.88</v>
      </c>
      <c r="G48" s="544">
        <v>18.37</v>
      </c>
      <c r="H48" s="456">
        <v>21.892441000000002</v>
      </c>
      <c r="I48" s="456">
        <v>20.062145999999998</v>
      </c>
      <c r="J48" s="461">
        <v>0.79104140172083093</v>
      </c>
      <c r="K48" s="456">
        <v>0.396478</v>
      </c>
    </row>
    <row r="49" spans="1:11">
      <c r="A49" s="497" t="s">
        <v>125</v>
      </c>
      <c r="B49" s="498" t="s">
        <v>264</v>
      </c>
      <c r="C49" s="464">
        <v>15.002537999999999</v>
      </c>
      <c r="D49" s="456">
        <v>3.1718999999999997E-2</v>
      </c>
      <c r="E49" s="456">
        <v>15.034257</v>
      </c>
      <c r="F49" s="544">
        <v>24.610000000000003</v>
      </c>
      <c r="G49" s="544">
        <v>22.28</v>
      </c>
      <c r="H49" s="456">
        <v>19.407026999999999</v>
      </c>
      <c r="I49" s="456">
        <v>19.407026999999999</v>
      </c>
      <c r="J49" s="461">
        <v>1.2908537482098383</v>
      </c>
      <c r="K49" s="456">
        <v>0.83019500000000002</v>
      </c>
    </row>
    <row r="50" spans="1:11">
      <c r="A50" s="497" t="s">
        <v>125</v>
      </c>
      <c r="B50" s="498" t="s">
        <v>265</v>
      </c>
      <c r="C50" s="464">
        <v>0.5350100000000001</v>
      </c>
      <c r="D50" s="456">
        <v>2.8440000000000002E-3</v>
      </c>
      <c r="E50" s="456">
        <v>0.53785400000000005</v>
      </c>
      <c r="F50" s="544">
        <v>100</v>
      </c>
      <c r="G50" s="544">
        <v>17.84</v>
      </c>
      <c r="H50" s="456">
        <v>9.1364000000000001E-2</v>
      </c>
      <c r="I50" s="456">
        <v>9.1364000000000001E-2</v>
      </c>
      <c r="J50" s="461">
        <v>0.16986765925325459</v>
      </c>
      <c r="K50" s="456">
        <v>9.5951999999999996E-2</v>
      </c>
    </row>
    <row r="51" spans="1:11">
      <c r="A51" s="333" t="s">
        <v>125</v>
      </c>
      <c r="B51" s="333" t="s">
        <v>266</v>
      </c>
      <c r="C51" s="464">
        <v>0.12817300000000001</v>
      </c>
      <c r="D51" s="456">
        <v>0</v>
      </c>
      <c r="E51" s="456">
        <v>0.12817300000000001</v>
      </c>
      <c r="F51" s="544">
        <v>100</v>
      </c>
      <c r="G51" s="544">
        <v>2.94</v>
      </c>
      <c r="H51" s="456">
        <v>0.16322800000000001</v>
      </c>
      <c r="I51" s="456">
        <v>0.16322800000000001</v>
      </c>
      <c r="J51" s="461">
        <v>1.273497538483144</v>
      </c>
      <c r="K51" s="456">
        <v>3.764E-3</v>
      </c>
    </row>
    <row r="52" spans="1:11">
      <c r="A52" s="499" t="s">
        <v>125</v>
      </c>
      <c r="B52" s="499" t="s">
        <v>267</v>
      </c>
      <c r="C52" s="471">
        <v>515.32022000000006</v>
      </c>
      <c r="D52" s="470">
        <v>29.819177999999997</v>
      </c>
      <c r="E52" s="470">
        <v>545.13939800000003</v>
      </c>
      <c r="F52" s="543">
        <v>1.8399999999999999</v>
      </c>
      <c r="G52" s="543">
        <v>19.05</v>
      </c>
      <c r="H52" s="470">
        <v>133.58585800000003</v>
      </c>
      <c r="I52" s="470">
        <v>131.19800400000003</v>
      </c>
      <c r="J52" s="465">
        <v>0.24504898836902633</v>
      </c>
      <c r="K52" s="470">
        <v>2.0126939999999998</v>
      </c>
    </row>
    <row r="53" spans="1:11">
      <c r="A53" s="330" t="s">
        <v>103</v>
      </c>
      <c r="B53" s="331" t="s">
        <v>256</v>
      </c>
      <c r="C53" s="302">
        <v>0</v>
      </c>
      <c r="D53" s="467"/>
      <c r="E53" s="467">
        <v>0</v>
      </c>
      <c r="F53" s="546"/>
      <c r="G53" s="546"/>
      <c r="H53" s="467">
        <v>0</v>
      </c>
      <c r="I53" s="467"/>
      <c r="J53" s="546"/>
      <c r="K53" s="467">
        <v>0</v>
      </c>
    </row>
    <row r="54" spans="1:11">
      <c r="A54" s="497" t="s">
        <v>103</v>
      </c>
      <c r="B54" s="498" t="s">
        <v>257</v>
      </c>
      <c r="C54" s="464">
        <v>7399.4373999999998</v>
      </c>
      <c r="D54" s="456">
        <v>1389.719548</v>
      </c>
      <c r="E54" s="456">
        <v>8789.1569479999998</v>
      </c>
      <c r="F54" s="544">
        <v>0.21</v>
      </c>
      <c r="G54" s="544">
        <v>15.53</v>
      </c>
      <c r="H54" s="456">
        <v>597.13585399999999</v>
      </c>
      <c r="I54" s="456">
        <v>597.13585399999999</v>
      </c>
      <c r="J54" s="461">
        <v>6.7940060409989622E-2</v>
      </c>
      <c r="K54" s="456">
        <v>2.83697</v>
      </c>
    </row>
    <row r="55" spans="1:11">
      <c r="A55" s="497" t="s">
        <v>103</v>
      </c>
      <c r="B55" s="498" t="s">
        <v>258</v>
      </c>
      <c r="C55" s="464">
        <v>8265.1992289999998</v>
      </c>
      <c r="D55" s="456">
        <v>309.52087699999998</v>
      </c>
      <c r="E55" s="456">
        <v>8574.7201060000007</v>
      </c>
      <c r="F55" s="544">
        <v>0.36</v>
      </c>
      <c r="G55" s="544">
        <v>18.260000000000002</v>
      </c>
      <c r="H55" s="456">
        <v>1030.9727109999999</v>
      </c>
      <c r="I55" s="456">
        <v>1030.9727109999999</v>
      </c>
      <c r="J55" s="461">
        <v>0.12023397828211278</v>
      </c>
      <c r="K55" s="456">
        <v>5.7324029999999997</v>
      </c>
    </row>
    <row r="56" spans="1:11">
      <c r="A56" s="497" t="s">
        <v>103</v>
      </c>
      <c r="B56" s="498" t="s">
        <v>259</v>
      </c>
      <c r="C56" s="464">
        <v>6086.358166</v>
      </c>
      <c r="D56" s="456">
        <v>35.400525000000002</v>
      </c>
      <c r="E56" s="456">
        <v>6121.758691</v>
      </c>
      <c r="F56" s="544">
        <v>0.62</v>
      </c>
      <c r="G56" s="544">
        <v>22.88</v>
      </c>
      <c r="H56" s="456">
        <v>1343.9610009999999</v>
      </c>
      <c r="I56" s="456">
        <v>1343.9610009999999</v>
      </c>
      <c r="J56" s="461">
        <v>0.21953838248734719</v>
      </c>
      <c r="K56" s="456">
        <v>8.7202570000000001</v>
      </c>
    </row>
    <row r="57" spans="1:11">
      <c r="A57" s="497" t="s">
        <v>103</v>
      </c>
      <c r="B57" s="498" t="s">
        <v>260</v>
      </c>
      <c r="C57" s="464">
        <v>6418.7740859999994</v>
      </c>
      <c r="D57" s="456">
        <v>9.1666369999999997</v>
      </c>
      <c r="E57" s="456">
        <v>6427.9407229999997</v>
      </c>
      <c r="F57" s="544">
        <v>0.94000000000000006</v>
      </c>
      <c r="G57" s="544">
        <v>24.13</v>
      </c>
      <c r="H57" s="456">
        <v>1969.7952780000001</v>
      </c>
      <c r="I57" s="456">
        <v>1969.7952780000001</v>
      </c>
      <c r="J57" s="461">
        <v>0.3064426638148387</v>
      </c>
      <c r="K57" s="456">
        <v>14.668402</v>
      </c>
    </row>
    <row r="58" spans="1:11">
      <c r="A58" s="497" t="s">
        <v>103</v>
      </c>
      <c r="B58" s="498" t="s">
        <v>261</v>
      </c>
      <c r="C58" s="464">
        <v>2467.7545819999996</v>
      </c>
      <c r="D58" s="456">
        <v>6.1300540000000003</v>
      </c>
      <c r="E58" s="456">
        <v>2473.8846359999998</v>
      </c>
      <c r="F58" s="544">
        <v>1.6500000000000001</v>
      </c>
      <c r="G58" s="544">
        <v>22.57</v>
      </c>
      <c r="H58" s="456">
        <v>1010.547959</v>
      </c>
      <c r="I58" s="456">
        <v>1010.547959</v>
      </c>
      <c r="J58" s="461">
        <v>0.40848629087003235</v>
      </c>
      <c r="K58" s="456">
        <v>9.2172370000000008</v>
      </c>
    </row>
    <row r="59" spans="1:11">
      <c r="A59" s="497" t="s">
        <v>103</v>
      </c>
      <c r="B59" s="498" t="s">
        <v>262</v>
      </c>
      <c r="C59" s="464">
        <v>675.27374199999997</v>
      </c>
      <c r="D59" s="456">
        <v>2.6437680000000001</v>
      </c>
      <c r="E59" s="456">
        <v>677.91750999999999</v>
      </c>
      <c r="F59" s="544">
        <v>3.47</v>
      </c>
      <c r="G59" s="544">
        <v>23.41</v>
      </c>
      <c r="H59" s="456">
        <v>449.62984799999998</v>
      </c>
      <c r="I59" s="456">
        <v>449.62984799999998</v>
      </c>
      <c r="J59" s="461">
        <v>0.66325156286345222</v>
      </c>
      <c r="K59" s="456">
        <v>5.5501300000000002</v>
      </c>
    </row>
    <row r="60" spans="1:11">
      <c r="A60" s="497" t="s">
        <v>103</v>
      </c>
      <c r="B60" s="498" t="s">
        <v>263</v>
      </c>
      <c r="C60" s="464">
        <v>497.91502000000003</v>
      </c>
      <c r="D60" s="456">
        <v>0.16695299999999999</v>
      </c>
      <c r="E60" s="456">
        <v>498.081973</v>
      </c>
      <c r="F60" s="544">
        <v>7.07</v>
      </c>
      <c r="G60" s="544">
        <v>23.69</v>
      </c>
      <c r="H60" s="456">
        <v>483.05011500000001</v>
      </c>
      <c r="I60" s="456">
        <v>483.05011500000001</v>
      </c>
      <c r="J60" s="461">
        <v>0.96982051386148038</v>
      </c>
      <c r="K60" s="456">
        <v>8.382225</v>
      </c>
    </row>
    <row r="61" spans="1:11">
      <c r="A61" s="497" t="s">
        <v>103</v>
      </c>
      <c r="B61" s="498" t="s">
        <v>264</v>
      </c>
      <c r="C61" s="464">
        <v>601.52400799999998</v>
      </c>
      <c r="D61" s="456">
        <v>0.65770200000000001</v>
      </c>
      <c r="E61" s="456">
        <v>602.18170999999995</v>
      </c>
      <c r="F61" s="544">
        <v>24.68</v>
      </c>
      <c r="G61" s="544">
        <v>20.46</v>
      </c>
      <c r="H61" s="456">
        <v>697.12408700000003</v>
      </c>
      <c r="I61" s="456">
        <v>697.12408700000003</v>
      </c>
      <c r="J61" s="461">
        <v>1.1576639997916909</v>
      </c>
      <c r="K61" s="456">
        <v>30.110939999999999</v>
      </c>
    </row>
    <row r="62" spans="1:11">
      <c r="A62" s="497" t="s">
        <v>103</v>
      </c>
      <c r="B62" s="498" t="s">
        <v>265</v>
      </c>
      <c r="C62" s="464">
        <v>36.113459999999996</v>
      </c>
      <c r="D62" s="456">
        <v>4.1529999999999996E-3</v>
      </c>
      <c r="E62" s="456">
        <v>36.117612999999999</v>
      </c>
      <c r="F62" s="544">
        <v>100</v>
      </c>
      <c r="G62" s="544">
        <v>16.16</v>
      </c>
      <c r="H62" s="456">
        <v>7.8641209999999999</v>
      </c>
      <c r="I62" s="456">
        <v>7.8641209999999999</v>
      </c>
      <c r="J62" s="461">
        <v>0.21773645451043513</v>
      </c>
      <c r="K62" s="456">
        <v>5.8380660000000004</v>
      </c>
    </row>
    <row r="63" spans="1:11">
      <c r="A63" s="333" t="s">
        <v>103</v>
      </c>
      <c r="B63" s="333" t="s">
        <v>266</v>
      </c>
      <c r="C63" s="464">
        <v>23.246825999999999</v>
      </c>
      <c r="D63" s="456">
        <v>0</v>
      </c>
      <c r="E63" s="456">
        <v>23.246825999999999</v>
      </c>
      <c r="F63" s="544">
        <v>100</v>
      </c>
      <c r="G63" s="544">
        <v>18.149999999999999</v>
      </c>
      <c r="H63" s="456">
        <v>35.121850999999999</v>
      </c>
      <c r="I63" s="456">
        <v>35.121850999999999</v>
      </c>
      <c r="J63" s="461">
        <v>1.5108234990875744</v>
      </c>
      <c r="K63" s="456">
        <v>4.2197009999999997</v>
      </c>
    </row>
    <row r="64" spans="1:11">
      <c r="A64" s="497" t="s">
        <v>103</v>
      </c>
      <c r="B64" s="499" t="s">
        <v>267</v>
      </c>
      <c r="C64" s="471">
        <v>32471.596518999999</v>
      </c>
      <c r="D64" s="470">
        <v>1753.4102169999999</v>
      </c>
      <c r="E64" s="470">
        <v>34225.006736000003</v>
      </c>
      <c r="F64" s="543">
        <v>1.3299999999999998</v>
      </c>
      <c r="G64" s="543">
        <v>20.02</v>
      </c>
      <c r="H64" s="470">
        <v>7625.2028249999985</v>
      </c>
      <c r="I64" s="470">
        <v>7625.2028249999985</v>
      </c>
      <c r="J64" s="465">
        <v>0.22279624029932865</v>
      </c>
      <c r="K64" s="470">
        <v>95.276330999999999</v>
      </c>
    </row>
    <row r="65" spans="1:11">
      <c r="A65" s="330" t="s">
        <v>270</v>
      </c>
      <c r="B65" s="331" t="s">
        <v>256</v>
      </c>
      <c r="C65" s="464"/>
      <c r="D65" s="545"/>
      <c r="E65" s="467"/>
      <c r="F65" s="546"/>
      <c r="G65" s="546"/>
      <c r="H65" s="467"/>
      <c r="I65" s="467"/>
      <c r="J65" s="546"/>
      <c r="K65" s="467"/>
    </row>
    <row r="66" spans="1:11">
      <c r="A66" s="497" t="s">
        <v>270</v>
      </c>
      <c r="B66" s="498" t="s">
        <v>257</v>
      </c>
      <c r="C66" s="464">
        <v>5.1110279999999992</v>
      </c>
      <c r="D66" s="456">
        <v>0.71880299999999997</v>
      </c>
      <c r="E66" s="456">
        <v>5.8298309999999995</v>
      </c>
      <c r="F66" s="544">
        <v>0.41000000000000003</v>
      </c>
      <c r="G66" s="544">
        <v>110.63</v>
      </c>
      <c r="H66" s="456">
        <v>1.304438</v>
      </c>
      <c r="I66" s="456">
        <v>1.304438</v>
      </c>
      <c r="J66" s="461">
        <v>0.22375228372829334</v>
      </c>
      <c r="K66" s="456">
        <v>6.1240000000000001E-3</v>
      </c>
    </row>
    <row r="67" spans="1:11">
      <c r="A67" s="497" t="s">
        <v>270</v>
      </c>
      <c r="B67" s="498" t="s">
        <v>258</v>
      </c>
      <c r="C67" s="464">
        <v>3.3587250000000002</v>
      </c>
      <c r="D67" s="456">
        <v>0.164904</v>
      </c>
      <c r="E67" s="456">
        <v>3.5236290000000001</v>
      </c>
      <c r="F67" s="544">
        <v>0.33999999999999997</v>
      </c>
      <c r="G67" s="544">
        <v>51.06</v>
      </c>
      <c r="H67" s="456">
        <v>1.092689</v>
      </c>
      <c r="I67" s="456">
        <v>1.092689</v>
      </c>
      <c r="J67" s="461">
        <v>0.31010330542744424</v>
      </c>
      <c r="K67" s="456">
        <v>6.2049999999999996E-3</v>
      </c>
    </row>
    <row r="68" spans="1:11">
      <c r="A68" s="497" t="s">
        <v>270</v>
      </c>
      <c r="B68" s="498" t="s">
        <v>259</v>
      </c>
      <c r="C68" s="464">
        <v>2.3879130000000002</v>
      </c>
      <c r="D68" s="456">
        <v>9.7750000000000007E-3</v>
      </c>
      <c r="E68" s="456">
        <v>2.397688</v>
      </c>
      <c r="F68" s="544">
        <v>0.61</v>
      </c>
      <c r="G68" s="544">
        <v>51.06</v>
      </c>
      <c r="H68" s="456">
        <v>1.033533</v>
      </c>
      <c r="I68" s="456">
        <v>1.033533</v>
      </c>
      <c r="J68" s="461">
        <v>0.43105399868540029</v>
      </c>
      <c r="K68" s="456">
        <v>7.4139999999999996E-3</v>
      </c>
    </row>
    <row r="69" spans="1:11">
      <c r="A69" s="497" t="s">
        <v>270</v>
      </c>
      <c r="B69" s="498" t="s">
        <v>260</v>
      </c>
      <c r="C69" s="464">
        <v>2.9892970000000001</v>
      </c>
      <c r="D69" s="456">
        <v>2.8905E-2</v>
      </c>
      <c r="E69" s="456">
        <v>3.0182020000000001</v>
      </c>
      <c r="F69" s="544">
        <v>0.96499999999999997</v>
      </c>
      <c r="G69" s="544">
        <v>55.314999999999998</v>
      </c>
      <c r="H69" s="456">
        <v>1.6635949999999999</v>
      </c>
      <c r="I69" s="456">
        <v>1.6635949999999999</v>
      </c>
      <c r="J69" s="461">
        <v>0.55118742880695193</v>
      </c>
      <c r="K69" s="456">
        <v>1.5528E-2</v>
      </c>
    </row>
    <row r="70" spans="1:11">
      <c r="A70" s="497" t="s">
        <v>270</v>
      </c>
      <c r="B70" s="498" t="s">
        <v>261</v>
      </c>
      <c r="C70" s="464">
        <v>2.1826699999999999</v>
      </c>
      <c r="D70" s="456">
        <v>4.5152999999999999E-2</v>
      </c>
      <c r="E70" s="456">
        <v>2.2278229999999999</v>
      </c>
      <c r="F70" s="544">
        <v>1.5699999999999998</v>
      </c>
      <c r="G70" s="544">
        <v>51.06</v>
      </c>
      <c r="H70" s="456">
        <v>1.4328479999999999</v>
      </c>
      <c r="I70" s="456">
        <v>1.4328479999999999</v>
      </c>
      <c r="J70" s="461">
        <v>0.64316061015619286</v>
      </c>
      <c r="K70" s="456">
        <v>1.7843000000000001E-2</v>
      </c>
    </row>
    <row r="71" spans="1:11">
      <c r="A71" s="497" t="s">
        <v>270</v>
      </c>
      <c r="B71" s="498" t="s">
        <v>262</v>
      </c>
      <c r="C71" s="464">
        <v>1.1910769999999999</v>
      </c>
      <c r="D71" s="456">
        <v>0</v>
      </c>
      <c r="E71" s="456">
        <v>1.1910769999999999</v>
      </c>
      <c r="F71" s="544">
        <v>3.9</v>
      </c>
      <c r="G71" s="544">
        <v>50.480000000000004</v>
      </c>
      <c r="H71" s="456">
        <v>0.91580300000000003</v>
      </c>
      <c r="I71" s="456">
        <v>0.91580300000000003</v>
      </c>
      <c r="J71" s="461">
        <v>0.76888647837209523</v>
      </c>
      <c r="K71" s="456">
        <v>2.3417E-2</v>
      </c>
    </row>
    <row r="72" spans="1:11">
      <c r="A72" s="497" t="s">
        <v>270</v>
      </c>
      <c r="B72" s="498" t="s">
        <v>263</v>
      </c>
      <c r="C72" s="464">
        <v>0.37690200000000001</v>
      </c>
      <c r="D72" s="456">
        <v>0</v>
      </c>
      <c r="E72" s="456">
        <v>0.37690200000000001</v>
      </c>
      <c r="F72" s="544">
        <v>6.59</v>
      </c>
      <c r="G72" s="544">
        <v>51.06</v>
      </c>
      <c r="H72" s="456">
        <v>0.31158400000000003</v>
      </c>
      <c r="I72" s="456">
        <v>0.31158400000000003</v>
      </c>
      <c r="J72" s="461">
        <v>0.8266976561546503</v>
      </c>
      <c r="K72" s="456">
        <v>1.2678999999999999E-2</v>
      </c>
    </row>
    <row r="73" spans="1:11">
      <c r="A73" s="497" t="s">
        <v>270</v>
      </c>
      <c r="B73" s="498" t="s">
        <v>264</v>
      </c>
      <c r="C73" s="464">
        <v>0.17482500000000001</v>
      </c>
      <c r="D73" s="456">
        <v>0</v>
      </c>
      <c r="E73" s="456">
        <v>0.17482500000000001</v>
      </c>
      <c r="F73" s="544">
        <v>20.73</v>
      </c>
      <c r="G73" s="544">
        <v>51.06</v>
      </c>
      <c r="H73" s="456">
        <v>0.20963799999999999</v>
      </c>
      <c r="I73" s="456">
        <v>0.20963799999999999</v>
      </c>
      <c r="J73" s="461">
        <v>1.199130559130559</v>
      </c>
      <c r="K73" s="456">
        <v>1.8506000000000002E-2</v>
      </c>
    </row>
    <row r="74" spans="1:11">
      <c r="A74" s="497" t="s">
        <v>270</v>
      </c>
      <c r="B74" s="498" t="s">
        <v>265</v>
      </c>
      <c r="C74" s="464">
        <v>1.1644E-2</v>
      </c>
      <c r="D74" s="456">
        <v>0</v>
      </c>
      <c r="E74" s="456">
        <v>1.1644E-2</v>
      </c>
      <c r="F74" s="544">
        <v>100</v>
      </c>
      <c r="G74" s="544">
        <v>51.06</v>
      </c>
      <c r="H74" s="456">
        <v>0</v>
      </c>
      <c r="I74" s="456">
        <v>0</v>
      </c>
      <c r="J74" s="461">
        <v>0</v>
      </c>
      <c r="K74" s="456">
        <v>5.9459999999999999E-3</v>
      </c>
    </row>
    <row r="75" spans="1:11">
      <c r="A75" s="333" t="s">
        <v>270</v>
      </c>
      <c r="B75" s="333" t="s">
        <v>266</v>
      </c>
      <c r="C75" s="464"/>
      <c r="D75" s="550"/>
      <c r="E75" s="550"/>
      <c r="F75" s="551"/>
      <c r="G75" s="551"/>
      <c r="H75" s="550"/>
      <c r="I75" s="550"/>
      <c r="J75" s="461"/>
      <c r="K75" s="308"/>
    </row>
    <row r="76" spans="1:11">
      <c r="A76" s="497" t="s">
        <v>270</v>
      </c>
      <c r="B76" s="499" t="s">
        <v>267</v>
      </c>
      <c r="C76" s="471">
        <v>17.784080999999997</v>
      </c>
      <c r="D76" s="470">
        <v>0.96753999999999996</v>
      </c>
      <c r="E76" s="470">
        <v>18.751621</v>
      </c>
      <c r="F76" s="543">
        <v>0.77500000000000002</v>
      </c>
      <c r="G76" s="543">
        <v>55.295000000000002</v>
      </c>
      <c r="H76" s="470">
        <v>7.9641280000000005</v>
      </c>
      <c r="I76" s="470">
        <v>7.9641280000000005</v>
      </c>
      <c r="J76" s="465">
        <v>0.42471677515239886</v>
      </c>
      <c r="K76" s="471">
        <v>0.11366199999999999</v>
      </c>
    </row>
    <row r="77" spans="1:11">
      <c r="A77" s="499" t="s">
        <v>271</v>
      </c>
      <c r="B77" s="499"/>
      <c r="C77" s="335">
        <v>48209.171382</v>
      </c>
      <c r="D77" s="552">
        <v>2663.1637599999999</v>
      </c>
      <c r="E77" s="552">
        <v>50872.335142000011</v>
      </c>
      <c r="F77" s="553">
        <v>1.8399999999999999</v>
      </c>
      <c r="G77" s="553">
        <v>21.37</v>
      </c>
      <c r="H77" s="552">
        <v>15487.720039999998</v>
      </c>
      <c r="I77" s="552">
        <v>15349.826828999998</v>
      </c>
      <c r="J77" s="465">
        <v>0.30444287640363088</v>
      </c>
      <c r="K77" s="335">
        <v>223.60908700000002</v>
      </c>
    </row>
    <row r="78" spans="1:11">
      <c r="D78" s="542"/>
      <c r="E78" s="542"/>
      <c r="F78" s="542"/>
      <c r="G78" s="542"/>
      <c r="H78" s="542"/>
      <c r="I78" s="542"/>
      <c r="J78" s="542"/>
    </row>
    <row r="81" spans="1:11">
      <c r="A81" s="479">
        <v>2020</v>
      </c>
    </row>
    <row r="82" spans="1:11" ht="38.25">
      <c r="A82" s="494" t="s">
        <v>244</v>
      </c>
      <c r="B82" s="495" t="s">
        <v>245</v>
      </c>
      <c r="C82" s="513" t="s">
        <v>246</v>
      </c>
      <c r="D82" s="513" t="s">
        <v>247</v>
      </c>
      <c r="E82" s="496" t="s">
        <v>248</v>
      </c>
      <c r="F82" s="496" t="s">
        <v>249</v>
      </c>
      <c r="G82" s="496" t="s">
        <v>250</v>
      </c>
      <c r="H82" s="496" t="s">
        <v>251</v>
      </c>
      <c r="I82" s="496" t="s">
        <v>252</v>
      </c>
      <c r="J82" s="496" t="s">
        <v>253</v>
      </c>
      <c r="K82" s="496" t="s">
        <v>254</v>
      </c>
    </row>
    <row r="83" spans="1:11">
      <c r="A83" s="497" t="s">
        <v>255</v>
      </c>
      <c r="B83" s="498" t="s">
        <v>256</v>
      </c>
      <c r="C83" s="464"/>
      <c r="D83" s="299"/>
      <c r="E83" s="299"/>
      <c r="F83" s="300"/>
      <c r="G83" s="328"/>
      <c r="H83" s="299"/>
      <c r="I83" s="299"/>
      <c r="J83" s="328"/>
      <c r="K83" s="299"/>
    </row>
    <row r="84" spans="1:11">
      <c r="A84" s="497" t="s">
        <v>255</v>
      </c>
      <c r="B84" s="498" t="s">
        <v>257</v>
      </c>
      <c r="C84" s="464"/>
      <c r="D84" s="299"/>
      <c r="E84" s="299"/>
      <c r="F84" s="300"/>
      <c r="G84" s="328"/>
      <c r="H84" s="299"/>
      <c r="I84" s="299"/>
      <c r="J84" s="328"/>
      <c r="K84" s="299"/>
    </row>
    <row r="85" spans="1:11">
      <c r="A85" s="497" t="s">
        <v>255</v>
      </c>
      <c r="B85" s="498" t="s">
        <v>258</v>
      </c>
      <c r="C85" s="464">
        <v>0.80069500000000005</v>
      </c>
      <c r="D85" s="474">
        <v>0.101023</v>
      </c>
      <c r="E85" s="474">
        <v>0.90171800000000002</v>
      </c>
      <c r="F85" s="475">
        <v>0.41000000000000003</v>
      </c>
      <c r="G85" s="475">
        <v>45</v>
      </c>
      <c r="H85" s="474">
        <v>0.610124</v>
      </c>
      <c r="I85" s="474">
        <v>0.610124</v>
      </c>
      <c r="J85" s="462">
        <v>0.67662395560474564</v>
      </c>
      <c r="K85" s="474">
        <v>1.684E-3</v>
      </c>
    </row>
    <row r="86" spans="1:11">
      <c r="A86" s="497" t="s">
        <v>255</v>
      </c>
      <c r="B86" s="498" t="s">
        <v>259</v>
      </c>
      <c r="C86" s="464"/>
      <c r="D86" s="299"/>
      <c r="E86" s="299"/>
      <c r="F86" s="476"/>
      <c r="G86" s="477"/>
      <c r="H86" s="299"/>
      <c r="I86" s="299"/>
      <c r="J86" s="328"/>
      <c r="K86" s="299"/>
    </row>
    <row r="87" spans="1:11">
      <c r="A87" s="497" t="s">
        <v>255</v>
      </c>
      <c r="B87" s="498" t="s">
        <v>260</v>
      </c>
      <c r="C87" s="464">
        <v>0.79457999999999995</v>
      </c>
      <c r="D87" s="474">
        <v>0</v>
      </c>
      <c r="E87" s="474">
        <v>0.79457999999999995</v>
      </c>
      <c r="F87" s="475">
        <v>0.84</v>
      </c>
      <c r="G87" s="475">
        <v>45</v>
      </c>
      <c r="H87" s="474">
        <v>0.730159</v>
      </c>
      <c r="I87" s="474">
        <v>0.730159</v>
      </c>
      <c r="J87" s="462">
        <v>0.91892446323844046</v>
      </c>
      <c r="K87" s="474">
        <v>3.0179999999999998E-3</v>
      </c>
    </row>
    <row r="88" spans="1:11">
      <c r="A88" s="497" t="s">
        <v>255</v>
      </c>
      <c r="B88" s="498" t="s">
        <v>261</v>
      </c>
      <c r="C88" s="464">
        <v>0.78203199999999995</v>
      </c>
      <c r="D88" s="474">
        <v>0</v>
      </c>
      <c r="E88" s="474">
        <v>0.78203199999999995</v>
      </c>
      <c r="F88" s="475">
        <v>1.4500000000000002</v>
      </c>
      <c r="G88" s="475">
        <v>45</v>
      </c>
      <c r="H88" s="474">
        <v>0.79689900000000002</v>
      </c>
      <c r="I88" s="474">
        <v>0.79689900000000002</v>
      </c>
      <c r="J88" s="462">
        <v>1.0190107310186796</v>
      </c>
      <c r="K88" s="474">
        <v>5.11E-3</v>
      </c>
    </row>
    <row r="89" spans="1:11">
      <c r="A89" s="497" t="s">
        <v>255</v>
      </c>
      <c r="B89" s="498" t="s">
        <v>262</v>
      </c>
      <c r="C89" s="464">
        <v>0.85961699999999996</v>
      </c>
      <c r="D89" s="469">
        <v>0</v>
      </c>
      <c r="E89" s="474">
        <v>0.85961699999999996</v>
      </c>
      <c r="F89" s="475">
        <v>2.86</v>
      </c>
      <c r="G89" s="475">
        <v>45</v>
      </c>
      <c r="H89" s="474">
        <v>1.1553789999999999</v>
      </c>
      <c r="I89" s="474">
        <v>1.1553789999999999</v>
      </c>
      <c r="J89" s="462">
        <v>1.3440625301733213</v>
      </c>
      <c r="K89" s="474">
        <v>1.1079E-2</v>
      </c>
    </row>
    <row r="90" spans="1:11">
      <c r="A90" s="497" t="s">
        <v>255</v>
      </c>
      <c r="B90" s="498" t="s">
        <v>263</v>
      </c>
      <c r="C90" s="464"/>
      <c r="D90" s="299"/>
      <c r="E90" s="299"/>
      <c r="F90" s="300"/>
      <c r="G90" s="328"/>
      <c r="H90" s="299"/>
      <c r="I90" s="299"/>
      <c r="J90" s="328"/>
      <c r="K90" s="299"/>
    </row>
    <row r="91" spans="1:11">
      <c r="A91" s="497" t="s">
        <v>255</v>
      </c>
      <c r="B91" s="498" t="s">
        <v>264</v>
      </c>
      <c r="C91" s="464"/>
      <c r="D91" s="299"/>
      <c r="E91" s="299"/>
      <c r="F91" s="300"/>
      <c r="G91" s="328"/>
      <c r="H91" s="299"/>
      <c r="I91" s="299"/>
      <c r="J91" s="328"/>
      <c r="K91" s="299"/>
    </row>
    <row r="92" spans="1:11">
      <c r="A92" s="497" t="s">
        <v>255</v>
      </c>
      <c r="B92" s="498" t="s">
        <v>265</v>
      </c>
      <c r="C92" s="464"/>
      <c r="D92" s="299"/>
      <c r="E92" s="299"/>
      <c r="F92" s="300"/>
      <c r="G92" s="328"/>
      <c r="H92" s="299"/>
      <c r="I92" s="299"/>
      <c r="J92" s="328"/>
      <c r="K92" s="299"/>
    </row>
    <row r="93" spans="1:11">
      <c r="A93" s="497" t="s">
        <v>255</v>
      </c>
      <c r="B93" s="497" t="s">
        <v>266</v>
      </c>
      <c r="C93" s="464"/>
      <c r="D93" s="299"/>
      <c r="E93" s="299"/>
      <c r="F93" s="300"/>
      <c r="G93" s="328"/>
      <c r="H93" s="299"/>
      <c r="I93" s="299"/>
      <c r="J93" s="328"/>
      <c r="K93" s="299"/>
    </row>
    <row r="94" spans="1:11" s="301" customFormat="1">
      <c r="A94" s="329" t="s">
        <v>255</v>
      </c>
      <c r="B94" s="329" t="s">
        <v>267</v>
      </c>
      <c r="C94" s="471">
        <v>3.2369240000000001</v>
      </c>
      <c r="D94" s="471">
        <v>0.101023</v>
      </c>
      <c r="E94" s="471">
        <v>3.3379470000000002</v>
      </c>
      <c r="F94" s="472">
        <v>1.39</v>
      </c>
      <c r="G94" s="472">
        <v>45</v>
      </c>
      <c r="H94" s="471">
        <v>3.2925610000000001</v>
      </c>
      <c r="I94" s="471">
        <v>3.2925610000000001</v>
      </c>
      <c r="J94" s="473">
        <v>0.98640301958059839</v>
      </c>
      <c r="K94" s="471">
        <v>2.0891E-2</v>
      </c>
    </row>
    <row r="95" spans="1:11">
      <c r="A95" s="330" t="s">
        <v>268</v>
      </c>
      <c r="B95" s="331" t="s">
        <v>256</v>
      </c>
      <c r="C95" s="466"/>
      <c r="D95" s="456"/>
      <c r="E95" s="467"/>
      <c r="F95" s="468"/>
      <c r="G95" s="468"/>
      <c r="H95" s="467"/>
      <c r="I95" s="469"/>
      <c r="J95" s="461"/>
      <c r="K95" s="467"/>
    </row>
    <row r="96" spans="1:11">
      <c r="A96" s="497" t="s">
        <v>268</v>
      </c>
      <c r="B96" s="498" t="s">
        <v>257</v>
      </c>
      <c r="C96" s="457">
        <v>1846.952503</v>
      </c>
      <c r="D96" s="456">
        <v>10.890088</v>
      </c>
      <c r="E96" s="299">
        <v>1857.8425910000001</v>
      </c>
      <c r="F96" s="305">
        <v>0.15</v>
      </c>
      <c r="G96" s="305">
        <v>28.449999999999996</v>
      </c>
      <c r="H96" s="299">
        <v>456.492572</v>
      </c>
      <c r="I96" s="299">
        <v>456.492572</v>
      </c>
      <c r="J96" s="461">
        <v>0.24571111363869039</v>
      </c>
      <c r="K96" s="299">
        <v>0.79273899999999997</v>
      </c>
    </row>
    <row r="97" spans="1:12">
      <c r="A97" s="497" t="s">
        <v>268</v>
      </c>
      <c r="B97" s="498" t="s">
        <v>258</v>
      </c>
      <c r="C97" s="464">
        <v>18</v>
      </c>
      <c r="D97" s="463">
        <v>0</v>
      </c>
      <c r="E97" s="299">
        <v>18</v>
      </c>
      <c r="F97" s="305">
        <v>0.4</v>
      </c>
      <c r="G97" s="305">
        <v>17</v>
      </c>
      <c r="H97" s="299">
        <v>4.0828499999999996</v>
      </c>
      <c r="I97" s="299">
        <v>4.0828499999999996</v>
      </c>
      <c r="J97" s="462">
        <v>0.22682499999999997</v>
      </c>
      <c r="K97" s="299">
        <v>1.2208999999999999E-2</v>
      </c>
    </row>
    <row r="98" spans="1:12">
      <c r="A98" s="497" t="s">
        <v>268</v>
      </c>
      <c r="B98" s="498" t="s">
        <v>259</v>
      </c>
      <c r="C98" s="464">
        <v>1031.1116010000001</v>
      </c>
      <c r="D98" s="463">
        <v>1.0520350000000001</v>
      </c>
      <c r="E98" s="299">
        <v>1032.163636</v>
      </c>
      <c r="F98" s="305">
        <v>0.5</v>
      </c>
      <c r="G98" s="305">
        <v>22.13</v>
      </c>
      <c r="H98" s="299">
        <v>330.24104699999998</v>
      </c>
      <c r="I98" s="299">
        <v>330.24104699999998</v>
      </c>
      <c r="J98" s="462">
        <v>0.31995028257321784</v>
      </c>
      <c r="K98" s="299">
        <v>1.141929</v>
      </c>
    </row>
    <row r="99" spans="1:12">
      <c r="A99" s="497" t="s">
        <v>268</v>
      </c>
      <c r="B99" s="498" t="s">
        <v>260</v>
      </c>
      <c r="C99" s="464">
        <v>2114.2534859999996</v>
      </c>
      <c r="D99" s="463">
        <v>31.906616</v>
      </c>
      <c r="E99" s="299">
        <v>2146.1601019999998</v>
      </c>
      <c r="F99" s="305">
        <v>0.89999999999999991</v>
      </c>
      <c r="G99" s="305">
        <v>23.07</v>
      </c>
      <c r="H99" s="299">
        <v>877.40727900000002</v>
      </c>
      <c r="I99" s="299">
        <v>877.40727900000002</v>
      </c>
      <c r="J99" s="462">
        <v>0.40882657271577594</v>
      </c>
      <c r="K99" s="299">
        <v>4.4715509999999998</v>
      </c>
    </row>
    <row r="100" spans="1:12">
      <c r="A100" s="497" t="s">
        <v>268</v>
      </c>
      <c r="B100" s="498" t="s">
        <v>261</v>
      </c>
      <c r="C100" s="464">
        <v>1417.235631</v>
      </c>
      <c r="D100" s="463">
        <v>31.773199999999999</v>
      </c>
      <c r="E100" s="299">
        <v>1449.0088310000001</v>
      </c>
      <c r="F100" s="305">
        <v>1.4000000000000001</v>
      </c>
      <c r="G100" s="305">
        <v>21.15</v>
      </c>
      <c r="H100" s="299">
        <v>567.33038799999997</v>
      </c>
      <c r="I100" s="299">
        <v>567.33038799999997</v>
      </c>
      <c r="J100" s="462">
        <v>0.39152997266998707</v>
      </c>
      <c r="K100" s="299">
        <v>4.2902940000000003</v>
      </c>
    </row>
    <row r="101" spans="1:12">
      <c r="A101" s="497" t="s">
        <v>268</v>
      </c>
      <c r="B101" s="498" t="s">
        <v>262</v>
      </c>
      <c r="C101" s="464">
        <v>3597.8642879999998</v>
      </c>
      <c r="D101" s="463">
        <v>511.598951</v>
      </c>
      <c r="E101" s="299">
        <v>4109.4632389999997</v>
      </c>
      <c r="F101" s="305">
        <v>3.2399999999999998</v>
      </c>
      <c r="G101" s="305">
        <v>27.13</v>
      </c>
      <c r="H101" s="299">
        <v>2439.9648529999999</v>
      </c>
      <c r="I101" s="299">
        <v>2439.9648529999999</v>
      </c>
      <c r="J101" s="462">
        <v>0.59374295646303021</v>
      </c>
      <c r="K101" s="299">
        <v>37.413811000000003</v>
      </c>
    </row>
    <row r="102" spans="1:12">
      <c r="A102" s="497" t="s">
        <v>268</v>
      </c>
      <c r="B102" s="498" t="s">
        <v>263</v>
      </c>
      <c r="C102" s="464">
        <v>2061.5896079999998</v>
      </c>
      <c r="D102" s="463">
        <v>223.76297099999999</v>
      </c>
      <c r="E102" s="299">
        <v>2285.3525789999999</v>
      </c>
      <c r="F102" s="305">
        <v>6.5299999999999994</v>
      </c>
      <c r="G102" s="305">
        <v>22.79</v>
      </c>
      <c r="H102" s="299">
        <v>1507.3275980000001</v>
      </c>
      <c r="I102" s="299">
        <v>1507.3275980000001</v>
      </c>
      <c r="J102" s="462">
        <v>0.65956019734143623</v>
      </c>
      <c r="K102" s="299">
        <v>34.502648999999998</v>
      </c>
    </row>
    <row r="103" spans="1:12">
      <c r="A103" s="497" t="s">
        <v>268</v>
      </c>
      <c r="B103" s="498" t="s">
        <v>264</v>
      </c>
      <c r="C103" s="464">
        <v>94.701715000000007</v>
      </c>
      <c r="D103" s="463">
        <v>20.486184000000002</v>
      </c>
      <c r="E103" s="299">
        <v>115.187899</v>
      </c>
      <c r="F103" s="305">
        <v>14.000000000000002</v>
      </c>
      <c r="G103" s="305">
        <v>34.870000000000005</v>
      </c>
      <c r="H103" s="299">
        <v>152.82744</v>
      </c>
      <c r="I103" s="299">
        <v>152.82744</v>
      </c>
      <c r="J103" s="462">
        <v>1.3267664513960793</v>
      </c>
      <c r="K103" s="299">
        <v>5.6226779999999996</v>
      </c>
    </row>
    <row r="104" spans="1:12">
      <c r="A104" s="497" t="s">
        <v>268</v>
      </c>
      <c r="B104" s="498" t="s">
        <v>265</v>
      </c>
      <c r="C104" s="464">
        <v>5.375</v>
      </c>
      <c r="D104" s="463">
        <v>0</v>
      </c>
      <c r="E104" s="299">
        <v>5.375</v>
      </c>
      <c r="F104" s="305">
        <v>100</v>
      </c>
      <c r="G104" s="305">
        <v>22</v>
      </c>
      <c r="H104" s="299">
        <v>0</v>
      </c>
      <c r="I104" s="299">
        <v>0</v>
      </c>
      <c r="J104" s="462">
        <v>0</v>
      </c>
      <c r="K104" s="299">
        <v>1.1825000000000001</v>
      </c>
    </row>
    <row r="105" spans="1:12">
      <c r="A105" s="497" t="s">
        <v>268</v>
      </c>
      <c r="B105" s="497" t="s">
        <v>266</v>
      </c>
      <c r="C105" s="464">
        <v>108.833659</v>
      </c>
      <c r="D105" s="463">
        <v>0</v>
      </c>
      <c r="E105" s="299">
        <v>108.833659</v>
      </c>
      <c r="F105" s="305">
        <v>100</v>
      </c>
      <c r="G105" s="305">
        <v>62.970000000000006</v>
      </c>
      <c r="H105" s="299">
        <v>346.147199</v>
      </c>
      <c r="I105" s="299">
        <v>346.147199</v>
      </c>
      <c r="J105" s="462">
        <v>3.1805160478891921</v>
      </c>
      <c r="K105" s="299">
        <v>43.558658999999999</v>
      </c>
    </row>
    <row r="106" spans="1:12" s="301" customFormat="1">
      <c r="A106" s="329" t="s">
        <v>268</v>
      </c>
      <c r="B106" s="329" t="s">
        <v>267</v>
      </c>
      <c r="C106" s="470">
        <v>12295.917490999998</v>
      </c>
      <c r="D106" s="471">
        <v>831.47004500000003</v>
      </c>
      <c r="E106" s="471">
        <v>13127.387536</v>
      </c>
      <c r="F106" s="472">
        <v>3.51</v>
      </c>
      <c r="G106" s="472">
        <v>25.19</v>
      </c>
      <c r="H106" s="471">
        <v>6681.821226</v>
      </c>
      <c r="I106" s="471">
        <v>6681.821226</v>
      </c>
      <c r="J106" s="465">
        <v>0.50899855037234576</v>
      </c>
      <c r="K106" s="471">
        <v>132.98901899999998</v>
      </c>
      <c r="L106" s="298"/>
    </row>
    <row r="107" spans="1:12">
      <c r="A107" s="330" t="s">
        <v>269</v>
      </c>
      <c r="B107" s="331" t="s">
        <v>256</v>
      </c>
      <c r="C107" s="464"/>
      <c r="D107" s="303"/>
      <c r="E107" s="304"/>
      <c r="F107" s="332"/>
      <c r="G107" s="332"/>
      <c r="H107" s="306"/>
      <c r="I107" s="306"/>
      <c r="J107" s="332"/>
      <c r="K107" s="304"/>
    </row>
    <row r="108" spans="1:12">
      <c r="A108" s="497" t="s">
        <v>269</v>
      </c>
      <c r="B108" s="498" t="s">
        <v>257</v>
      </c>
      <c r="C108" s="464">
        <v>246.78819799999999</v>
      </c>
      <c r="D108" s="463">
        <v>0</v>
      </c>
      <c r="E108" s="463">
        <v>246.78819799999999</v>
      </c>
      <c r="F108" s="478">
        <v>0.15</v>
      </c>
      <c r="G108" s="478">
        <v>18.649999999999999</v>
      </c>
      <c r="H108" s="463">
        <v>33.268661000000002</v>
      </c>
      <c r="I108" s="463">
        <v>33.268661000000002</v>
      </c>
      <c r="J108" s="462">
        <v>0.134806531550589</v>
      </c>
      <c r="K108" s="463">
        <v>6.9046999999999997E-2</v>
      </c>
    </row>
    <row r="109" spans="1:12">
      <c r="A109" s="497" t="s">
        <v>269</v>
      </c>
      <c r="B109" s="498" t="s">
        <v>258</v>
      </c>
      <c r="C109" s="464"/>
      <c r="D109" s="463"/>
      <c r="E109" s="463"/>
      <c r="F109" s="478"/>
      <c r="G109" s="478"/>
      <c r="H109" s="463"/>
      <c r="I109" s="463"/>
      <c r="J109" s="462"/>
      <c r="K109" s="463"/>
    </row>
    <row r="110" spans="1:12">
      <c r="A110" s="497" t="s">
        <v>269</v>
      </c>
      <c r="B110" s="498" t="s">
        <v>259</v>
      </c>
      <c r="C110" s="464">
        <v>91.828100000000006</v>
      </c>
      <c r="D110" s="463">
        <v>0</v>
      </c>
      <c r="E110" s="463">
        <v>91.828100000000006</v>
      </c>
      <c r="F110" s="478">
        <v>0.5</v>
      </c>
      <c r="G110" s="478">
        <v>39</v>
      </c>
      <c r="H110" s="463">
        <v>50.490333</v>
      </c>
      <c r="I110" s="463">
        <v>50.490333</v>
      </c>
      <c r="J110" s="462">
        <v>0.54983532273890012</v>
      </c>
      <c r="K110" s="463">
        <v>0.179065</v>
      </c>
    </row>
    <row r="111" spans="1:12">
      <c r="A111" s="497" t="s">
        <v>269</v>
      </c>
      <c r="B111" s="498" t="s">
        <v>260</v>
      </c>
      <c r="C111" s="464">
        <v>279.20999999999998</v>
      </c>
      <c r="D111" s="463">
        <v>0</v>
      </c>
      <c r="E111" s="463">
        <v>279.20999999999998</v>
      </c>
      <c r="F111" s="478">
        <v>0.89999999999999991</v>
      </c>
      <c r="G111" s="478">
        <v>14.000000000000002</v>
      </c>
      <c r="H111" s="463">
        <v>71.163972999999999</v>
      </c>
      <c r="I111" s="463">
        <v>71.163972999999999</v>
      </c>
      <c r="J111" s="462">
        <v>0.25487616131227392</v>
      </c>
      <c r="K111" s="463">
        <v>0.35180499999999998</v>
      </c>
    </row>
    <row r="112" spans="1:12">
      <c r="A112" s="497" t="s">
        <v>269</v>
      </c>
      <c r="B112" s="498" t="s">
        <v>261</v>
      </c>
      <c r="C112" s="464">
        <v>19.537499999999998</v>
      </c>
      <c r="D112" s="463">
        <v>0.46645999999999999</v>
      </c>
      <c r="E112" s="463">
        <v>20.003959999999999</v>
      </c>
      <c r="F112" s="478">
        <v>1.4000000000000001</v>
      </c>
      <c r="G112" s="478">
        <v>22</v>
      </c>
      <c r="H112" s="463">
        <v>8.2955020000000008</v>
      </c>
      <c r="I112" s="463">
        <v>8.2955020000000008</v>
      </c>
      <c r="J112" s="462">
        <v>0.41469299078782407</v>
      </c>
      <c r="K112" s="463">
        <v>6.1613000000000001E-2</v>
      </c>
    </row>
    <row r="113" spans="1:11">
      <c r="A113" s="497" t="s">
        <v>269</v>
      </c>
      <c r="B113" s="498" t="s">
        <v>262</v>
      </c>
      <c r="C113" s="464">
        <v>201.30591200000001</v>
      </c>
      <c r="D113" s="463">
        <v>13.562841000000001</v>
      </c>
      <c r="E113" s="463">
        <v>214.868753</v>
      </c>
      <c r="F113" s="478">
        <v>3.4000000000000004</v>
      </c>
      <c r="G113" s="478">
        <v>24.29</v>
      </c>
      <c r="H113" s="463">
        <v>122.589349</v>
      </c>
      <c r="I113" s="463">
        <v>122.589349</v>
      </c>
      <c r="J113" s="462">
        <v>0.57053130010020581</v>
      </c>
      <c r="K113" s="463">
        <v>1.963881</v>
      </c>
    </row>
    <row r="114" spans="1:11">
      <c r="A114" s="497" t="s">
        <v>269</v>
      </c>
      <c r="B114" s="498" t="s">
        <v>263</v>
      </c>
      <c r="C114" s="464">
        <v>49.793072000000009</v>
      </c>
      <c r="D114" s="463">
        <v>21.765075</v>
      </c>
      <c r="E114" s="463">
        <v>71.558147000000005</v>
      </c>
      <c r="F114" s="478">
        <v>6.76</v>
      </c>
      <c r="G114" s="478">
        <v>23.24</v>
      </c>
      <c r="H114" s="463">
        <v>44.614460000000001</v>
      </c>
      <c r="I114" s="463">
        <v>44.614460000000001</v>
      </c>
      <c r="J114" s="462">
        <v>0.62347142667067657</v>
      </c>
      <c r="K114" s="463">
        <v>1.117761</v>
      </c>
    </row>
    <row r="115" spans="1:11">
      <c r="A115" s="497" t="s">
        <v>269</v>
      </c>
      <c r="B115" s="498" t="s">
        <v>264</v>
      </c>
      <c r="C115" s="464"/>
      <c r="D115" s="463"/>
      <c r="E115" s="463"/>
      <c r="F115" s="478"/>
      <c r="G115" s="478"/>
      <c r="H115" s="463"/>
      <c r="I115" s="463"/>
      <c r="J115" s="462"/>
      <c r="K115" s="463"/>
    </row>
    <row r="116" spans="1:11">
      <c r="A116" s="497" t="s">
        <v>269</v>
      </c>
      <c r="B116" s="498" t="s">
        <v>265</v>
      </c>
      <c r="C116" s="464"/>
      <c r="D116" s="463"/>
      <c r="E116" s="463"/>
      <c r="F116" s="478"/>
      <c r="G116" s="478"/>
      <c r="H116" s="463"/>
      <c r="I116" s="463"/>
      <c r="J116" s="462"/>
      <c r="K116" s="463"/>
    </row>
    <row r="117" spans="1:11">
      <c r="A117" s="333" t="s">
        <v>269</v>
      </c>
      <c r="B117" s="333" t="s">
        <v>266</v>
      </c>
      <c r="C117" s="464"/>
      <c r="D117" s="307"/>
      <c r="E117" s="299"/>
      <c r="F117" s="334"/>
      <c r="G117" s="334"/>
      <c r="H117" s="306"/>
      <c r="I117" s="306"/>
      <c r="J117" s="462"/>
      <c r="K117" s="306"/>
    </row>
    <row r="118" spans="1:11" s="301" customFormat="1">
      <c r="A118" s="499" t="s">
        <v>269</v>
      </c>
      <c r="B118" s="499" t="s">
        <v>267</v>
      </c>
      <c r="C118" s="471">
        <v>888.46278200000006</v>
      </c>
      <c r="D118" s="471">
        <v>35.794376</v>
      </c>
      <c r="E118" s="471">
        <v>924.25715799999989</v>
      </c>
      <c r="F118" s="472">
        <v>1.7000000000000002</v>
      </c>
      <c r="G118" s="472">
        <v>21.01</v>
      </c>
      <c r="H118" s="471">
        <v>330.42227800000001</v>
      </c>
      <c r="I118" s="471">
        <v>330.42227800000001</v>
      </c>
      <c r="J118" s="473">
        <v>0.35750037220701736</v>
      </c>
      <c r="K118" s="471">
        <v>3.7431720000000004</v>
      </c>
    </row>
    <row r="119" spans="1:11">
      <c r="A119" s="330" t="s">
        <v>125</v>
      </c>
      <c r="B119" s="331" t="s">
        <v>256</v>
      </c>
      <c r="C119" s="302"/>
      <c r="D119" s="303"/>
      <c r="E119" s="304"/>
      <c r="F119" s="332"/>
      <c r="G119" s="332"/>
      <c r="H119" s="304"/>
      <c r="I119" s="304"/>
      <c r="J119" s="332"/>
      <c r="K119" s="304"/>
    </row>
    <row r="120" spans="1:11">
      <c r="A120" s="497" t="s">
        <v>125</v>
      </c>
      <c r="B120" s="498" t="s">
        <v>257</v>
      </c>
      <c r="C120" s="464">
        <v>89.294893000000002</v>
      </c>
      <c r="D120" s="463">
        <v>23.910996000000001</v>
      </c>
      <c r="E120" s="463">
        <v>113.205889</v>
      </c>
      <c r="F120" s="478">
        <v>0.21</v>
      </c>
      <c r="G120" s="478">
        <v>15.879999999999999</v>
      </c>
      <c r="H120" s="463">
        <v>7.8391950000000001</v>
      </c>
      <c r="I120" s="463">
        <v>7.8391950000000001</v>
      </c>
      <c r="J120" s="462">
        <v>6.9247236775818261E-2</v>
      </c>
      <c r="K120" s="463">
        <v>3.7196E-2</v>
      </c>
    </row>
    <row r="121" spans="1:11">
      <c r="A121" s="497" t="s">
        <v>125</v>
      </c>
      <c r="B121" s="498" t="s">
        <v>258</v>
      </c>
      <c r="C121" s="464">
        <v>118.91576500000001</v>
      </c>
      <c r="D121" s="463">
        <v>2.368201</v>
      </c>
      <c r="E121" s="463">
        <v>121.28396600000001</v>
      </c>
      <c r="F121" s="478">
        <v>0.37</v>
      </c>
      <c r="G121" s="478">
        <v>18.099999999999998</v>
      </c>
      <c r="H121" s="463">
        <v>14.316625</v>
      </c>
      <c r="I121" s="463">
        <v>14.316625</v>
      </c>
      <c r="J121" s="462">
        <v>0.1180421903419616</v>
      </c>
      <c r="K121" s="463">
        <v>7.9381999999999994E-2</v>
      </c>
    </row>
    <row r="122" spans="1:11">
      <c r="A122" s="497" t="s">
        <v>125</v>
      </c>
      <c r="B122" s="498" t="s">
        <v>259</v>
      </c>
      <c r="C122" s="464">
        <v>83.817544999999996</v>
      </c>
      <c r="D122" s="463">
        <v>1.0329269999999999</v>
      </c>
      <c r="E122" s="463">
        <v>84.850471999999996</v>
      </c>
      <c r="F122" s="478">
        <v>0.63</v>
      </c>
      <c r="G122" s="478">
        <v>19.220000000000002</v>
      </c>
      <c r="H122" s="463">
        <v>15.736503000000001</v>
      </c>
      <c r="I122" s="463">
        <v>15.736503000000001</v>
      </c>
      <c r="J122" s="462">
        <v>0.18546158470397198</v>
      </c>
      <c r="K122" s="463">
        <v>0.102301</v>
      </c>
    </row>
    <row r="123" spans="1:11">
      <c r="A123" s="497" t="s">
        <v>125</v>
      </c>
      <c r="B123" s="498" t="s">
        <v>260</v>
      </c>
      <c r="C123" s="464">
        <v>67.76155399999999</v>
      </c>
      <c r="D123" s="463">
        <v>0.22392599999999999</v>
      </c>
      <c r="E123" s="463">
        <v>67.985479999999995</v>
      </c>
      <c r="F123" s="478">
        <v>0.97</v>
      </c>
      <c r="G123" s="478">
        <v>24.5</v>
      </c>
      <c r="H123" s="463">
        <v>21.643702000000001</v>
      </c>
      <c r="I123" s="463">
        <v>21.643702000000001</v>
      </c>
      <c r="J123" s="462">
        <v>0.31835771402952517</v>
      </c>
      <c r="K123" s="463">
        <v>0.16187399999999999</v>
      </c>
    </row>
    <row r="124" spans="1:11">
      <c r="A124" s="497" t="s">
        <v>125</v>
      </c>
      <c r="B124" s="498" t="s">
        <v>261</v>
      </c>
      <c r="C124" s="464">
        <v>33.605474000000001</v>
      </c>
      <c r="D124" s="463">
        <v>0.246031</v>
      </c>
      <c r="E124" s="463">
        <v>33.851505000000003</v>
      </c>
      <c r="F124" s="478">
        <v>1.7500000000000002</v>
      </c>
      <c r="G124" s="478">
        <v>22.11</v>
      </c>
      <c r="H124" s="463">
        <v>14.152877999999999</v>
      </c>
      <c r="I124" s="463">
        <v>14.152877999999999</v>
      </c>
      <c r="J124" s="462">
        <v>0.41808711311358232</v>
      </c>
      <c r="K124" s="463">
        <v>0.13025</v>
      </c>
    </row>
    <row r="125" spans="1:11">
      <c r="A125" s="497" t="s">
        <v>125</v>
      </c>
      <c r="B125" s="498" t="s">
        <v>262</v>
      </c>
      <c r="C125" s="464">
        <v>28.213090000000001</v>
      </c>
      <c r="D125" s="463">
        <v>3.2428999999999999E-2</v>
      </c>
      <c r="E125" s="463">
        <v>28.245519000000002</v>
      </c>
      <c r="F125" s="478">
        <v>3.3099999999999996</v>
      </c>
      <c r="G125" s="478">
        <v>20.119999999999997</v>
      </c>
      <c r="H125" s="463">
        <v>15.959735</v>
      </c>
      <c r="I125" s="463">
        <v>15.959735</v>
      </c>
      <c r="J125" s="462">
        <v>0.56503599739130295</v>
      </c>
      <c r="K125" s="463">
        <v>0.192746</v>
      </c>
    </row>
    <row r="126" spans="1:11">
      <c r="A126" s="497" t="s">
        <v>125</v>
      </c>
      <c r="B126" s="498" t="s">
        <v>263</v>
      </c>
      <c r="C126" s="464">
        <v>11.387797000000001</v>
      </c>
      <c r="D126" s="463">
        <v>1.2355E-2</v>
      </c>
      <c r="E126" s="463">
        <v>11.400152</v>
      </c>
      <c r="F126" s="478">
        <v>7.3800000000000008</v>
      </c>
      <c r="G126" s="478">
        <v>18.060000000000002</v>
      </c>
      <c r="H126" s="463">
        <v>8.6476209999999991</v>
      </c>
      <c r="I126" s="463">
        <v>8.6476209999999991</v>
      </c>
      <c r="J126" s="462">
        <v>0.75855313157228066</v>
      </c>
      <c r="K126" s="463">
        <v>0.15198300000000001</v>
      </c>
    </row>
    <row r="127" spans="1:11">
      <c r="A127" s="497" t="s">
        <v>125</v>
      </c>
      <c r="B127" s="498" t="s">
        <v>264</v>
      </c>
      <c r="C127" s="464">
        <v>12.911985</v>
      </c>
      <c r="D127" s="463">
        <v>1.2070000000000001E-2</v>
      </c>
      <c r="E127" s="463">
        <v>12.924054999999999</v>
      </c>
      <c r="F127" s="478">
        <v>18.55</v>
      </c>
      <c r="G127" s="478">
        <v>23.98</v>
      </c>
      <c r="H127" s="463">
        <v>15.648116999999999</v>
      </c>
      <c r="I127" s="463">
        <v>15.648116999999999</v>
      </c>
      <c r="J127" s="462">
        <v>1.2107745595325925</v>
      </c>
      <c r="K127" s="463">
        <v>0.55219099999999999</v>
      </c>
    </row>
    <row r="128" spans="1:11">
      <c r="A128" s="497" t="s">
        <v>125</v>
      </c>
      <c r="B128" s="498" t="s">
        <v>265</v>
      </c>
      <c r="C128" s="464">
        <v>0.550431</v>
      </c>
      <c r="D128" s="463">
        <v>0</v>
      </c>
      <c r="E128" s="463">
        <v>0.550431</v>
      </c>
      <c r="F128" s="478">
        <v>100</v>
      </c>
      <c r="G128" s="478">
        <v>16.3</v>
      </c>
      <c r="H128" s="463">
        <v>0.13805600000000001</v>
      </c>
      <c r="I128" s="463">
        <v>0.13805600000000001</v>
      </c>
      <c r="J128" s="462">
        <v>0.25081436183645184</v>
      </c>
      <c r="K128" s="463">
        <v>8.974E-2</v>
      </c>
    </row>
    <row r="129" spans="1:11">
      <c r="A129" s="333" t="s">
        <v>125</v>
      </c>
      <c r="B129" s="333" t="s">
        <v>266</v>
      </c>
      <c r="C129" s="464">
        <v>2.3001000000000001E-2</v>
      </c>
      <c r="D129" s="463">
        <v>0</v>
      </c>
      <c r="E129" s="463">
        <v>2.3001000000000001E-2</v>
      </c>
      <c r="F129" s="478">
        <v>100</v>
      </c>
      <c r="G129" s="478">
        <v>0</v>
      </c>
      <c r="H129" s="463">
        <v>5.9246E-2</v>
      </c>
      <c r="I129" s="463">
        <v>5.9246E-2</v>
      </c>
      <c r="J129" s="462">
        <v>2.5758010521281682</v>
      </c>
      <c r="K129" s="463">
        <v>0</v>
      </c>
    </row>
    <row r="130" spans="1:11" s="301" customFormat="1">
      <c r="A130" s="499" t="s">
        <v>125</v>
      </c>
      <c r="B130" s="499" t="s">
        <v>267</v>
      </c>
      <c r="C130" s="471">
        <v>446.48153500000006</v>
      </c>
      <c r="D130" s="471">
        <v>27.838934999999999</v>
      </c>
      <c r="E130" s="471">
        <v>474.32047000000006</v>
      </c>
      <c r="F130" s="472">
        <v>1.52</v>
      </c>
      <c r="G130" s="472">
        <v>19.25</v>
      </c>
      <c r="H130" s="471">
        <v>114.141678</v>
      </c>
      <c r="I130" s="471">
        <v>114.141678</v>
      </c>
      <c r="J130" s="473">
        <v>0.24064253014422926</v>
      </c>
      <c r="K130" s="471">
        <v>1.4976629999999997</v>
      </c>
    </row>
    <row r="131" spans="1:11">
      <c r="A131" s="330" t="s">
        <v>103</v>
      </c>
      <c r="B131" s="331" t="s">
        <v>256</v>
      </c>
      <c r="C131" s="302"/>
      <c r="D131" s="304"/>
      <c r="E131" s="304"/>
      <c r="F131" s="332"/>
      <c r="G131" s="332"/>
      <c r="H131" s="304"/>
      <c r="I131" s="304"/>
      <c r="J131" s="332"/>
      <c r="K131" s="304"/>
    </row>
    <row r="132" spans="1:11">
      <c r="A132" s="497" t="s">
        <v>103</v>
      </c>
      <c r="B132" s="498" t="s">
        <v>257</v>
      </c>
      <c r="C132" s="464">
        <v>6819.98812</v>
      </c>
      <c r="D132" s="463">
        <v>1341.7325040000001</v>
      </c>
      <c r="E132" s="463">
        <v>8161.7206239999996</v>
      </c>
      <c r="F132" s="478">
        <v>0.21</v>
      </c>
      <c r="G132" s="478">
        <v>14.829999999999998</v>
      </c>
      <c r="H132" s="463">
        <v>531.06388200000004</v>
      </c>
      <c r="I132" s="463">
        <v>531.06388200000004</v>
      </c>
      <c r="J132" s="462">
        <v>6.506763787507952E-2</v>
      </c>
      <c r="K132" s="463">
        <v>2.525782</v>
      </c>
    </row>
    <row r="133" spans="1:11">
      <c r="A133" s="497" t="s">
        <v>103</v>
      </c>
      <c r="B133" s="498" t="s">
        <v>258</v>
      </c>
      <c r="C133" s="464">
        <v>7703.3215980000004</v>
      </c>
      <c r="D133" s="463">
        <v>279.43155999999999</v>
      </c>
      <c r="E133" s="463">
        <v>7982.7531580000004</v>
      </c>
      <c r="F133" s="478">
        <v>0.36</v>
      </c>
      <c r="G133" s="478">
        <v>18.16</v>
      </c>
      <c r="H133" s="463">
        <v>956.41275099999996</v>
      </c>
      <c r="I133" s="463">
        <v>956.41275099999996</v>
      </c>
      <c r="J133" s="462">
        <v>0.11980988664813227</v>
      </c>
      <c r="K133" s="463">
        <v>5.3220140000000002</v>
      </c>
    </row>
    <row r="134" spans="1:11">
      <c r="A134" s="497" t="s">
        <v>103</v>
      </c>
      <c r="B134" s="498" t="s">
        <v>259</v>
      </c>
      <c r="C134" s="464">
        <v>5136.8877350000002</v>
      </c>
      <c r="D134" s="463">
        <v>36.154069</v>
      </c>
      <c r="E134" s="463">
        <v>5173.0418040000004</v>
      </c>
      <c r="F134" s="478">
        <v>0.62</v>
      </c>
      <c r="G134" s="478">
        <v>23.18</v>
      </c>
      <c r="H134" s="463">
        <v>1151.293617</v>
      </c>
      <c r="I134" s="463">
        <v>1151.293617</v>
      </c>
      <c r="J134" s="462">
        <v>0.22255641083545358</v>
      </c>
      <c r="K134" s="463">
        <v>7.4665419999999996</v>
      </c>
    </row>
    <row r="135" spans="1:11">
      <c r="A135" s="497" t="s">
        <v>103</v>
      </c>
      <c r="B135" s="498" t="s">
        <v>260</v>
      </c>
      <c r="C135" s="464">
        <v>5095.2555130000001</v>
      </c>
      <c r="D135" s="463">
        <v>8.8971710000000002</v>
      </c>
      <c r="E135" s="463">
        <v>5104.1526839999997</v>
      </c>
      <c r="F135" s="478">
        <v>0.95</v>
      </c>
      <c r="G135" s="478">
        <v>25.36</v>
      </c>
      <c r="H135" s="463">
        <v>1650.7318339999999</v>
      </c>
      <c r="I135" s="463">
        <v>1650.7318339999999</v>
      </c>
      <c r="J135" s="462">
        <v>0.3234095718128796</v>
      </c>
      <c r="K135" s="463">
        <v>12.273655</v>
      </c>
    </row>
    <row r="136" spans="1:11">
      <c r="A136" s="497" t="s">
        <v>103</v>
      </c>
      <c r="B136" s="498" t="s">
        <v>261</v>
      </c>
      <c r="C136" s="464">
        <v>2287.9760450000003</v>
      </c>
      <c r="D136" s="463">
        <v>3.1751749999999999</v>
      </c>
      <c r="E136" s="463">
        <v>2291.1512200000002</v>
      </c>
      <c r="F136" s="478">
        <v>1.6199999999999999</v>
      </c>
      <c r="G136" s="478">
        <v>23.65</v>
      </c>
      <c r="H136" s="463">
        <v>973.42058799999995</v>
      </c>
      <c r="I136" s="463">
        <v>973.42058799999995</v>
      </c>
      <c r="J136" s="462">
        <v>0.42486090813333566</v>
      </c>
      <c r="K136" s="463">
        <v>8.7524280000000001</v>
      </c>
    </row>
    <row r="137" spans="1:11">
      <c r="A137" s="497" t="s">
        <v>103</v>
      </c>
      <c r="B137" s="498" t="s">
        <v>262</v>
      </c>
      <c r="C137" s="464">
        <v>573.32208800000001</v>
      </c>
      <c r="D137" s="463">
        <v>3.4836490000000002</v>
      </c>
      <c r="E137" s="463">
        <v>576.80573700000002</v>
      </c>
      <c r="F137" s="478">
        <v>3.74</v>
      </c>
      <c r="G137" s="478">
        <v>22.23</v>
      </c>
      <c r="H137" s="463">
        <v>372.93709699999999</v>
      </c>
      <c r="I137" s="463">
        <v>372.93709699999999</v>
      </c>
      <c r="J137" s="462">
        <v>0.64655580393438417</v>
      </c>
      <c r="K137" s="463">
        <v>4.7981889999999998</v>
      </c>
    </row>
    <row r="138" spans="1:11">
      <c r="A138" s="497" t="s">
        <v>103</v>
      </c>
      <c r="B138" s="498" t="s">
        <v>263</v>
      </c>
      <c r="C138" s="464">
        <v>453.23666899999995</v>
      </c>
      <c r="D138" s="463">
        <v>0.50503200000000004</v>
      </c>
      <c r="E138" s="463">
        <v>453.74170099999998</v>
      </c>
      <c r="F138" s="478">
        <v>7.31</v>
      </c>
      <c r="G138" s="478">
        <v>25.069999999999997</v>
      </c>
      <c r="H138" s="463">
        <v>478.39391699999999</v>
      </c>
      <c r="I138" s="463">
        <v>478.39391699999999</v>
      </c>
      <c r="J138" s="462">
        <v>1.0543309463196111</v>
      </c>
      <c r="K138" s="463">
        <v>8.447635</v>
      </c>
    </row>
    <row r="139" spans="1:11">
      <c r="A139" s="497" t="s">
        <v>103</v>
      </c>
      <c r="B139" s="498" t="s">
        <v>264</v>
      </c>
      <c r="C139" s="464">
        <v>551.96067800000003</v>
      </c>
      <c r="D139" s="463">
        <v>0.51770899999999997</v>
      </c>
      <c r="E139" s="463">
        <v>552.478387</v>
      </c>
      <c r="F139" s="478">
        <v>23.46</v>
      </c>
      <c r="G139" s="478">
        <v>22.98</v>
      </c>
      <c r="H139" s="463">
        <v>723.42841599999997</v>
      </c>
      <c r="I139" s="463">
        <v>723.42841599999997</v>
      </c>
      <c r="J139" s="462">
        <v>1.3094239214103409</v>
      </c>
      <c r="K139" s="463">
        <v>30.236946</v>
      </c>
    </row>
    <row r="140" spans="1:11">
      <c r="A140" s="497" t="s">
        <v>103</v>
      </c>
      <c r="B140" s="498" t="s">
        <v>265</v>
      </c>
      <c r="C140" s="464">
        <v>48.708376999999999</v>
      </c>
      <c r="D140" s="463">
        <v>6.8929999999999998E-3</v>
      </c>
      <c r="E140" s="463">
        <v>48.715269999999997</v>
      </c>
      <c r="F140" s="478">
        <v>100</v>
      </c>
      <c r="G140" s="478">
        <v>17.810000000000002</v>
      </c>
      <c r="H140" s="463">
        <v>62.565125999999999</v>
      </c>
      <c r="I140" s="463">
        <v>62.565125999999999</v>
      </c>
      <c r="J140" s="462">
        <v>1.2843021500240068</v>
      </c>
      <c r="K140" s="463">
        <v>8.6739429999999995</v>
      </c>
    </row>
    <row r="141" spans="1:11">
      <c r="A141" s="333" t="s">
        <v>103</v>
      </c>
      <c r="B141" s="333" t="s">
        <v>266</v>
      </c>
      <c r="C141" s="464">
        <v>2.7178439999999999</v>
      </c>
      <c r="D141" s="463">
        <v>0</v>
      </c>
      <c r="E141" s="463">
        <v>2.7178439999999999</v>
      </c>
      <c r="F141" s="478">
        <v>100</v>
      </c>
      <c r="G141" s="478">
        <v>2.75</v>
      </c>
      <c r="H141" s="463">
        <v>3.7687550000000001</v>
      </c>
      <c r="I141" s="463">
        <v>3.7687550000000001</v>
      </c>
      <c r="J141" s="462">
        <v>1.3866708317328</v>
      </c>
      <c r="K141" s="463">
        <v>7.4804999999999996E-2</v>
      </c>
    </row>
    <row r="142" spans="1:11" s="301" customFormat="1">
      <c r="A142" s="497" t="s">
        <v>103</v>
      </c>
      <c r="B142" s="499" t="s">
        <v>267</v>
      </c>
      <c r="C142" s="471">
        <v>28673.374667</v>
      </c>
      <c r="D142" s="471">
        <v>1673.9037620000001</v>
      </c>
      <c r="E142" s="471">
        <v>30347.278428999998</v>
      </c>
      <c r="F142" s="472">
        <v>1.32</v>
      </c>
      <c r="G142" s="472">
        <v>20.010000000000002</v>
      </c>
      <c r="H142" s="471">
        <v>6904.0159830000002</v>
      </c>
      <c r="I142" s="471">
        <v>6904.0159830000002</v>
      </c>
      <c r="J142" s="473">
        <v>0.22750033414536741</v>
      </c>
      <c r="K142" s="471">
        <v>88.571938999999986</v>
      </c>
    </row>
    <row r="143" spans="1:11">
      <c r="A143" s="330" t="s">
        <v>270</v>
      </c>
      <c r="B143" s="331" t="s">
        <v>256</v>
      </c>
      <c r="C143" s="464"/>
      <c r="D143" s="303"/>
      <c r="E143" s="304"/>
      <c r="F143" s="332"/>
      <c r="G143" s="332"/>
      <c r="H143" s="304"/>
      <c r="I143" s="304"/>
      <c r="J143" s="332"/>
      <c r="K143" s="304"/>
    </row>
    <row r="144" spans="1:11">
      <c r="A144" s="497" t="s">
        <v>270</v>
      </c>
      <c r="B144" s="498" t="s">
        <v>257</v>
      </c>
      <c r="C144" s="464">
        <v>6.7567159999999999</v>
      </c>
      <c r="D144" s="463">
        <v>1.0552349999999999</v>
      </c>
      <c r="E144" s="463">
        <v>7.8119509999999996</v>
      </c>
      <c r="F144" s="478">
        <v>0.21</v>
      </c>
      <c r="G144" s="478">
        <v>55.034999999999997</v>
      </c>
      <c r="H144" s="463">
        <v>1.755126</v>
      </c>
      <c r="I144" s="463">
        <v>1.755126</v>
      </c>
      <c r="J144" s="462">
        <v>0.22467191614489135</v>
      </c>
      <c r="K144" s="463">
        <v>8.2740000000000001E-3</v>
      </c>
    </row>
    <row r="145" spans="1:12">
      <c r="A145" s="497" t="s">
        <v>270</v>
      </c>
      <c r="B145" s="498" t="s">
        <v>258</v>
      </c>
      <c r="C145" s="464">
        <v>7.8211880000000003</v>
      </c>
      <c r="D145" s="463">
        <v>0.25920300000000002</v>
      </c>
      <c r="E145" s="463">
        <v>8.0803910000000005</v>
      </c>
      <c r="F145" s="478">
        <v>0.34499999999999997</v>
      </c>
      <c r="G145" s="478">
        <v>55.284999999999997</v>
      </c>
      <c r="H145" s="463">
        <v>2.5985170000000002</v>
      </c>
      <c r="I145" s="463">
        <v>2.5985170000000002</v>
      </c>
      <c r="J145" s="462">
        <v>0.32158307685853321</v>
      </c>
      <c r="K145" s="463">
        <v>1.5056E-2</v>
      </c>
    </row>
    <row r="146" spans="1:12">
      <c r="A146" s="497" t="s">
        <v>270</v>
      </c>
      <c r="B146" s="498" t="s">
        <v>259</v>
      </c>
      <c r="C146" s="464">
        <v>3.166973</v>
      </c>
      <c r="D146" s="463">
        <v>0</v>
      </c>
      <c r="E146" s="463">
        <v>3.166973</v>
      </c>
      <c r="F146" s="478">
        <v>0.62</v>
      </c>
      <c r="G146" s="478">
        <v>51.06</v>
      </c>
      <c r="H146" s="463">
        <v>1.384036</v>
      </c>
      <c r="I146" s="463">
        <v>1.384036</v>
      </c>
      <c r="J146" s="462">
        <v>0.43702172389849869</v>
      </c>
      <c r="K146" s="463">
        <v>1.0045E-2</v>
      </c>
    </row>
    <row r="147" spans="1:12">
      <c r="A147" s="497" t="s">
        <v>270</v>
      </c>
      <c r="B147" s="498" t="s">
        <v>260</v>
      </c>
      <c r="C147" s="464">
        <v>3.064988</v>
      </c>
      <c r="D147" s="463">
        <v>6.9006999999999999E-2</v>
      </c>
      <c r="E147" s="463">
        <v>3.1339950000000001</v>
      </c>
      <c r="F147" s="478">
        <v>0.95500000000000007</v>
      </c>
      <c r="G147" s="478">
        <v>55.314999999999998</v>
      </c>
      <c r="H147" s="463">
        <v>1.7221839999999999</v>
      </c>
      <c r="I147" s="463">
        <v>1.7221839999999999</v>
      </c>
      <c r="J147" s="462">
        <v>0.54951714983591227</v>
      </c>
      <c r="K147" s="463">
        <v>1.6017E-2</v>
      </c>
    </row>
    <row r="148" spans="1:12">
      <c r="A148" s="497" t="s">
        <v>270</v>
      </c>
      <c r="B148" s="498" t="s">
        <v>261</v>
      </c>
      <c r="C148" s="464">
        <v>1.7775709999999998</v>
      </c>
      <c r="D148" s="463">
        <v>2.9686000000000001E-2</v>
      </c>
      <c r="E148" s="463">
        <v>1.8072569999999999</v>
      </c>
      <c r="F148" s="478">
        <v>1.7000000000000002</v>
      </c>
      <c r="G148" s="478">
        <v>51.06</v>
      </c>
      <c r="H148" s="463">
        <v>1.2646230000000001</v>
      </c>
      <c r="I148" s="463">
        <v>1.2646230000000001</v>
      </c>
      <c r="J148" s="462">
        <v>0.69974718592873075</v>
      </c>
      <c r="K148" s="463">
        <v>1.5687E-2</v>
      </c>
    </row>
    <row r="149" spans="1:12">
      <c r="A149" s="497" t="s">
        <v>270</v>
      </c>
      <c r="B149" s="498" t="s">
        <v>262</v>
      </c>
      <c r="C149" s="464">
        <v>1.4523509999999999</v>
      </c>
      <c r="D149" s="463">
        <v>1.0772E-2</v>
      </c>
      <c r="E149" s="463">
        <v>1.463123</v>
      </c>
      <c r="F149" s="478">
        <v>3.62</v>
      </c>
      <c r="G149" s="478">
        <v>51.06</v>
      </c>
      <c r="H149" s="463">
        <v>1.1239809999999999</v>
      </c>
      <c r="I149" s="463">
        <v>1.1239809999999999</v>
      </c>
      <c r="J149" s="462">
        <v>0.76820677413997318</v>
      </c>
      <c r="K149" s="463">
        <v>2.7033999999999999E-2</v>
      </c>
    </row>
    <row r="150" spans="1:12">
      <c r="A150" s="497" t="s">
        <v>270</v>
      </c>
      <c r="B150" s="498" t="s">
        <v>263</v>
      </c>
      <c r="C150" s="464">
        <v>0.36599300000000001</v>
      </c>
      <c r="D150" s="463">
        <v>0</v>
      </c>
      <c r="E150" s="463">
        <v>0.36599300000000001</v>
      </c>
      <c r="F150" s="478">
        <v>7.35</v>
      </c>
      <c r="G150" s="478">
        <v>51.06</v>
      </c>
      <c r="H150" s="463">
        <v>0.30808799999999997</v>
      </c>
      <c r="I150" s="463">
        <v>0.30808799999999997</v>
      </c>
      <c r="J150" s="462">
        <v>0.84178659154683277</v>
      </c>
      <c r="K150" s="463">
        <v>1.3726E-2</v>
      </c>
    </row>
    <row r="151" spans="1:12">
      <c r="A151" s="497" t="s">
        <v>270</v>
      </c>
      <c r="B151" s="498" t="s">
        <v>264</v>
      </c>
      <c r="C151" s="464">
        <v>0.211227</v>
      </c>
      <c r="D151" s="463">
        <v>0</v>
      </c>
      <c r="E151" s="463">
        <v>0.211227</v>
      </c>
      <c r="F151" s="478">
        <v>17.599999999999998</v>
      </c>
      <c r="G151" s="478">
        <v>51.06</v>
      </c>
      <c r="H151" s="463">
        <v>0.240734</v>
      </c>
      <c r="I151" s="463">
        <v>0.240734</v>
      </c>
      <c r="J151" s="462">
        <v>1.1396933157219484</v>
      </c>
      <c r="K151" s="463">
        <v>1.8981000000000001E-2</v>
      </c>
    </row>
    <row r="152" spans="1:12">
      <c r="A152" s="497" t="s">
        <v>270</v>
      </c>
      <c r="B152" s="498" t="s">
        <v>265</v>
      </c>
      <c r="C152" s="464">
        <v>7.6259999999999994E-2</v>
      </c>
      <c r="D152" s="463">
        <v>0</v>
      </c>
      <c r="E152" s="463">
        <v>7.6259999999999994E-2</v>
      </c>
      <c r="F152" s="478">
        <v>100</v>
      </c>
      <c r="G152" s="478">
        <v>51.06</v>
      </c>
      <c r="H152" s="463">
        <v>0</v>
      </c>
      <c r="I152" s="463">
        <v>0</v>
      </c>
      <c r="J152" s="462">
        <v>0</v>
      </c>
      <c r="K152" s="463">
        <v>3.8938E-2</v>
      </c>
    </row>
    <row r="153" spans="1:12">
      <c r="A153" s="333" t="s">
        <v>270</v>
      </c>
      <c r="B153" s="333" t="s">
        <v>266</v>
      </c>
      <c r="C153" s="464"/>
      <c r="D153" s="308"/>
      <c r="E153" s="308"/>
      <c r="F153" s="309"/>
      <c r="G153" s="309"/>
      <c r="H153" s="308"/>
      <c r="I153" s="308"/>
      <c r="J153" s="462"/>
      <c r="K153" s="308"/>
    </row>
    <row r="154" spans="1:12" s="301" customFormat="1">
      <c r="A154" s="497" t="s">
        <v>270</v>
      </c>
      <c r="B154" s="499" t="s">
        <v>267</v>
      </c>
      <c r="C154" s="471">
        <v>24.693266999999999</v>
      </c>
      <c r="D154" s="471">
        <v>1.4239030000000001</v>
      </c>
      <c r="E154" s="471">
        <v>26.117169999999998</v>
      </c>
      <c r="F154" s="472">
        <v>0.81</v>
      </c>
      <c r="G154" s="472">
        <v>55.245000000000005</v>
      </c>
      <c r="H154" s="471">
        <v>10.397289000000001</v>
      </c>
      <c r="I154" s="471">
        <v>10.397289000000001</v>
      </c>
      <c r="J154" s="473">
        <v>0.39810167028050902</v>
      </c>
      <c r="K154" s="471">
        <v>0.16375800000000001</v>
      </c>
      <c r="L154" s="298"/>
    </row>
    <row r="155" spans="1:12">
      <c r="A155" s="499" t="s">
        <v>271</v>
      </c>
      <c r="B155" s="499"/>
      <c r="C155" s="335">
        <v>42332.166666000005</v>
      </c>
      <c r="D155" s="335">
        <v>2570.532044</v>
      </c>
      <c r="E155" s="335">
        <v>44902.698709999997</v>
      </c>
      <c r="F155" s="531">
        <v>1.97</v>
      </c>
      <c r="G155" s="531">
        <v>21.560000000000002</v>
      </c>
      <c r="H155" s="335">
        <v>14044.091015000002</v>
      </c>
      <c r="I155" s="335">
        <v>14044.091015000002</v>
      </c>
      <c r="J155" s="473">
        <v>0.31276719258462587</v>
      </c>
      <c r="K155" s="335">
        <v>226.98644199999995</v>
      </c>
    </row>
  </sheetData>
  <phoneticPr fontId="11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&amp;R&amp;A</oddFooter>
  </headerFooter>
  <rowBreaks count="1" manualBreakCount="1">
    <brk id="121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G29"/>
  <sheetViews>
    <sheetView showGridLines="0" zoomScaleNormal="100" workbookViewId="0">
      <selection activeCell="C25" sqref="C25"/>
    </sheetView>
  </sheetViews>
  <sheetFormatPr baseColWidth="10" defaultColWidth="11" defaultRowHeight="12"/>
  <cols>
    <col min="1" max="1" width="12.5" style="60" customWidth="1"/>
    <col min="2" max="3" width="12.75" style="60" customWidth="1"/>
    <col min="4" max="4" width="3.75" style="60" customWidth="1"/>
    <col min="5" max="5" width="12.5" style="60" customWidth="1"/>
    <col min="6" max="7" width="12.75" style="60" customWidth="1"/>
    <col min="8" max="16384" width="11" style="60"/>
  </cols>
  <sheetData>
    <row r="1" spans="1:7" ht="21">
      <c r="A1" s="310" t="s">
        <v>272</v>
      </c>
    </row>
    <row r="2" spans="1:7">
      <c r="A2" s="59"/>
    </row>
    <row r="3" spans="1:7" ht="12.75">
      <c r="A3" s="195" t="s">
        <v>273</v>
      </c>
      <c r="B3"/>
      <c r="C3"/>
      <c r="D3"/>
      <c r="E3" s="195" t="s">
        <v>101</v>
      </c>
      <c r="F3"/>
      <c r="G3"/>
    </row>
    <row r="4" spans="1:7" ht="12.75">
      <c r="A4"/>
      <c r="B4"/>
      <c r="C4"/>
      <c r="D4"/>
      <c r="E4"/>
      <c r="F4"/>
      <c r="G4"/>
    </row>
    <row r="5" spans="1:7" ht="24.75" thickBot="1">
      <c r="A5" s="192" t="s">
        <v>274</v>
      </c>
      <c r="B5" s="196" t="s">
        <v>275</v>
      </c>
      <c r="C5" s="196" t="s">
        <v>276</v>
      </c>
      <c r="D5"/>
      <c r="E5" s="192" t="s">
        <v>274</v>
      </c>
      <c r="F5" s="196" t="s">
        <v>275</v>
      </c>
      <c r="G5" s="196" t="s">
        <v>276</v>
      </c>
    </row>
    <row r="6" spans="1:7" ht="14.1" customHeight="1" thickTop="1">
      <c r="A6" s="197">
        <v>2015</v>
      </c>
      <c r="B6" s="198">
        <v>1.11E-2</v>
      </c>
      <c r="C6" s="198">
        <v>1.6999999999999999E-3</v>
      </c>
      <c r="D6" s="199"/>
      <c r="E6" s="197">
        <v>2015</v>
      </c>
      <c r="F6" s="198">
        <v>3.1899999999999998E-2</v>
      </c>
      <c r="G6" s="198">
        <v>1.21E-2</v>
      </c>
    </row>
    <row r="7" spans="1:7" ht="14.1" customHeight="1">
      <c r="A7" s="197">
        <v>2016</v>
      </c>
      <c r="B7" s="198">
        <v>9.7000000000000003E-3</v>
      </c>
      <c r="C7" s="198">
        <v>8.0000000000000004E-4</v>
      </c>
      <c r="D7" s="199"/>
      <c r="E7" s="197">
        <v>2016</v>
      </c>
      <c r="F7" s="198">
        <v>3.0200000000000001E-2</v>
      </c>
      <c r="G7" s="198">
        <v>3.1600000000000003E-2</v>
      </c>
    </row>
    <row r="8" spans="1:7" ht="14.1" customHeight="1">
      <c r="A8" s="197">
        <v>2017</v>
      </c>
      <c r="B8" s="198">
        <v>9.4000000000000004E-3</v>
      </c>
      <c r="C8" s="198">
        <v>1.5E-3</v>
      </c>
      <c r="D8" s="199"/>
      <c r="E8" s="197">
        <v>2017</v>
      </c>
      <c r="F8" s="198">
        <v>2.93E-2</v>
      </c>
      <c r="G8" s="198">
        <v>1.15E-2</v>
      </c>
    </row>
    <row r="9" spans="1:7" ht="14.1" customHeight="1">
      <c r="A9" s="197">
        <v>2018</v>
      </c>
      <c r="B9" s="198">
        <v>9.1999999999999998E-3</v>
      </c>
      <c r="C9" s="198">
        <v>1.2999999999999999E-3</v>
      </c>
      <c r="D9" s="199"/>
      <c r="E9" s="197">
        <v>2018</v>
      </c>
      <c r="F9" s="198">
        <v>2.69E-2</v>
      </c>
      <c r="G9" s="198">
        <v>0</v>
      </c>
    </row>
    <row r="10" spans="1:7" ht="14.1" customHeight="1">
      <c r="A10" s="197">
        <v>2019</v>
      </c>
      <c r="B10" s="198">
        <v>0.01</v>
      </c>
      <c r="C10" s="198">
        <v>1.9E-3</v>
      </c>
      <c r="D10" s="199"/>
      <c r="E10" s="197">
        <v>2019</v>
      </c>
      <c r="F10" s="198">
        <v>2.93E-2</v>
      </c>
      <c r="G10" s="198">
        <v>0</v>
      </c>
    </row>
    <row r="11" spans="1:7" ht="14.1" customHeight="1">
      <c r="A11" s="197">
        <v>2020</v>
      </c>
      <c r="B11" s="198">
        <v>1.1299999999999999E-2</v>
      </c>
      <c r="C11" s="198">
        <v>1.8E-3</v>
      </c>
      <c r="D11" s="199"/>
      <c r="E11" s="197">
        <v>2020</v>
      </c>
      <c r="F11" s="198">
        <v>3.0800000000000001E-2</v>
      </c>
      <c r="G11" s="198">
        <v>6.4999999999999997E-3</v>
      </c>
    </row>
    <row r="12" spans="1:7" ht="14.1" customHeight="1">
      <c r="A12" s="197">
        <v>2021</v>
      </c>
      <c r="B12" s="198">
        <v>9.2999999999999992E-3</v>
      </c>
      <c r="C12" s="198">
        <v>1.4E-3</v>
      </c>
      <c r="D12" s="199"/>
      <c r="E12" s="197">
        <v>2021</v>
      </c>
      <c r="F12" s="198">
        <v>2.6200000000000001E-2</v>
      </c>
      <c r="G12" s="198">
        <v>9.2999999999999992E-3</v>
      </c>
    </row>
    <row r="13" spans="1:7" ht="14.1" customHeight="1">
      <c r="A13" s="200" t="s">
        <v>145</v>
      </c>
      <c r="B13" s="201">
        <f>AVERAGE(B6:B12)</f>
        <v>9.9999999999999985E-3</v>
      </c>
      <c r="C13" s="201">
        <f>AVERAGE(C6:C12)</f>
        <v>1.4857142857142857E-3</v>
      </c>
      <c r="D13" s="202"/>
      <c r="E13" s="200" t="s">
        <v>145</v>
      </c>
      <c r="F13" s="201">
        <f>AVERAGE(F6:F12)</f>
        <v>2.922857142857143E-2</v>
      </c>
      <c r="G13" s="201">
        <f>AVERAGE(G6:G12)</f>
        <v>1.0142857142857143E-2</v>
      </c>
    </row>
    <row r="14" spans="1:7">
      <c r="E14" s="61"/>
      <c r="F14" s="61"/>
      <c r="G14" s="63"/>
    </row>
    <row r="15" spans="1:7" ht="12.75">
      <c r="A15"/>
      <c r="E15" s="168"/>
      <c r="F15"/>
      <c r="G15"/>
    </row>
    <row r="17" spans="1:7" ht="21">
      <c r="A17" s="310" t="s">
        <v>277</v>
      </c>
    </row>
    <row r="19" spans="1:7" ht="12.75">
      <c r="A19" s="195" t="s">
        <v>273</v>
      </c>
      <c r="B19"/>
      <c r="C19"/>
      <c r="D19"/>
      <c r="E19" s="195" t="s">
        <v>101</v>
      </c>
      <c r="F19"/>
      <c r="G19"/>
    </row>
    <row r="20" spans="1:7" ht="12.75">
      <c r="A20"/>
      <c r="B20"/>
      <c r="C20"/>
      <c r="D20"/>
      <c r="E20"/>
      <c r="F20"/>
      <c r="G20"/>
    </row>
    <row r="21" spans="1:7" ht="24.75" thickBot="1">
      <c r="A21" s="192" t="s">
        <v>274</v>
      </c>
      <c r="B21" s="196" t="s">
        <v>275</v>
      </c>
      <c r="C21" s="196" t="s">
        <v>276</v>
      </c>
      <c r="D21"/>
      <c r="E21" s="192" t="s">
        <v>274</v>
      </c>
      <c r="F21" s="196" t="s">
        <v>275</v>
      </c>
      <c r="G21" s="196" t="s">
        <v>276</v>
      </c>
    </row>
    <row r="22" spans="1:7" ht="14.1" customHeight="1" thickTop="1">
      <c r="A22" s="197">
        <v>2015</v>
      </c>
      <c r="B22" s="198">
        <v>1.46E-2</v>
      </c>
      <c r="C22" s="198">
        <v>4.3E-3</v>
      </c>
      <c r="D22" s="199"/>
      <c r="E22" s="197">
        <v>2015</v>
      </c>
      <c r="F22" s="198">
        <v>4.2500000000000003E-2</v>
      </c>
      <c r="G22" s="198">
        <v>2.1999999999999999E-2</v>
      </c>
    </row>
    <row r="23" spans="1:7" ht="14.1" customHeight="1">
      <c r="A23" s="197">
        <v>2016</v>
      </c>
      <c r="B23" s="198">
        <v>1.2200000000000001E-2</v>
      </c>
      <c r="C23" s="198">
        <v>8.0000000000000004E-4</v>
      </c>
      <c r="D23" s="199"/>
      <c r="E23" s="197">
        <v>2016</v>
      </c>
      <c r="F23" s="198">
        <v>3.8399999999999997E-2</v>
      </c>
      <c r="G23" s="198">
        <v>3.5900000000000001E-2</v>
      </c>
    </row>
    <row r="24" spans="1:7" ht="14.1" customHeight="1">
      <c r="A24" s="197">
        <v>2017</v>
      </c>
      <c r="B24" s="198">
        <v>1.14E-2</v>
      </c>
      <c r="C24" s="198">
        <v>1.5E-3</v>
      </c>
      <c r="D24" s="199"/>
      <c r="E24" s="197">
        <v>2017</v>
      </c>
      <c r="F24" s="198">
        <v>3.2300000000000002E-2</v>
      </c>
      <c r="G24" s="198">
        <v>1.8100000000000002E-2</v>
      </c>
    </row>
    <row r="25" spans="1:7" ht="14.1" customHeight="1">
      <c r="A25" s="197">
        <v>2018</v>
      </c>
      <c r="B25" s="198">
        <v>1.17E-2</v>
      </c>
      <c r="C25" s="198">
        <v>2.0999999999999999E-3</v>
      </c>
      <c r="D25" s="199"/>
      <c r="E25" s="197">
        <v>2018</v>
      </c>
      <c r="F25" s="198">
        <v>2.7E-2</v>
      </c>
      <c r="G25" s="198">
        <v>0</v>
      </c>
    </row>
    <row r="26" spans="1:7" ht="14.1" customHeight="1">
      <c r="A26" s="197">
        <v>2019</v>
      </c>
      <c r="B26" s="198">
        <v>1.2800000000000001E-2</v>
      </c>
      <c r="C26" s="198">
        <v>2.5999999999999999E-3</v>
      </c>
      <c r="D26" s="199"/>
      <c r="E26" s="197">
        <v>2019</v>
      </c>
      <c r="F26" s="198">
        <v>3.0200000000000001E-2</v>
      </c>
      <c r="G26" s="198">
        <v>0</v>
      </c>
    </row>
    <row r="27" spans="1:7" ht="14.1" customHeight="1">
      <c r="A27" s="197">
        <v>2020</v>
      </c>
      <c r="B27" s="198">
        <v>1.43E-2</v>
      </c>
      <c r="C27" s="198">
        <v>1.9E-3</v>
      </c>
      <c r="D27" s="199"/>
      <c r="E27" s="197">
        <v>2020</v>
      </c>
      <c r="F27" s="198">
        <v>2.6499999999999999E-2</v>
      </c>
      <c r="G27" s="198">
        <v>1.2200000000000001E-2</v>
      </c>
    </row>
    <row r="28" spans="1:7" ht="14.1" customHeight="1">
      <c r="A28" s="197">
        <v>2021</v>
      </c>
      <c r="B28" s="198">
        <v>1.15E-2</v>
      </c>
      <c r="C28" s="198">
        <v>1.6000000000000001E-3</v>
      </c>
      <c r="D28" s="199"/>
      <c r="E28" s="197">
        <v>2021</v>
      </c>
      <c r="F28" s="198">
        <v>2.64E-2</v>
      </c>
      <c r="G28" s="198">
        <v>2.8E-3</v>
      </c>
    </row>
    <row r="29" spans="1:7" ht="14.1" customHeight="1">
      <c r="A29" s="200" t="s">
        <v>145</v>
      </c>
      <c r="B29" s="201">
        <f>AVERAGE(B22:B28)</f>
        <v>1.2642857142857145E-2</v>
      </c>
      <c r="C29" s="201">
        <f>AVERAGE(C22:C28)</f>
        <v>2.1142857142857144E-3</v>
      </c>
      <c r="D29" s="202"/>
      <c r="E29" s="200" t="s">
        <v>145</v>
      </c>
      <c r="F29" s="201">
        <f>AVERAGE(F22:F28)</f>
        <v>3.1899999999999998E-2</v>
      </c>
      <c r="G29" s="201">
        <f>AVERAGE(G22:G28)</f>
        <v>1.2999999999999999E-2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H30"/>
  <sheetViews>
    <sheetView showGridLines="0" zoomScaleNormal="100" workbookViewId="0">
      <selection activeCell="B30" sqref="B30"/>
    </sheetView>
  </sheetViews>
  <sheetFormatPr baseColWidth="10" defaultColWidth="11" defaultRowHeight="12"/>
  <cols>
    <col min="1" max="1" width="31.75" style="60" customWidth="1"/>
    <col min="2" max="5" width="14.875" style="60" customWidth="1"/>
    <col min="6" max="16384" width="11" style="60"/>
  </cols>
  <sheetData>
    <row r="1" spans="1:5" ht="21">
      <c r="A1" s="310" t="s">
        <v>278</v>
      </c>
    </row>
    <row r="3" spans="1:5" ht="12.75" customHeight="1">
      <c r="A3" s="62"/>
      <c r="B3" s="174"/>
      <c r="C3" s="63"/>
      <c r="D3" s="63"/>
    </row>
    <row r="4" spans="1:5" ht="12" customHeight="1">
      <c r="A4" s="175"/>
      <c r="B4" s="176" t="s">
        <v>279</v>
      </c>
      <c r="C4" s="176" t="s">
        <v>280</v>
      </c>
      <c r="D4" s="176" t="s">
        <v>279</v>
      </c>
      <c r="E4" s="176" t="s">
        <v>280</v>
      </c>
    </row>
    <row r="5" spans="1:5" ht="12.75" thickBot="1">
      <c r="A5" s="177" t="s">
        <v>273</v>
      </c>
      <c r="B5" s="177">
        <v>2021</v>
      </c>
      <c r="C5" s="178">
        <v>2021</v>
      </c>
      <c r="D5" s="178" t="s">
        <v>281</v>
      </c>
      <c r="E5" s="178" t="s">
        <v>281</v>
      </c>
    </row>
    <row r="6" spans="1:5" ht="14.1" customHeight="1" thickTop="1">
      <c r="A6" s="179" t="s">
        <v>256</v>
      </c>
      <c r="B6" s="186"/>
      <c r="C6" s="187"/>
      <c r="D6" s="186"/>
      <c r="E6" s="187"/>
    </row>
    <row r="7" spans="1:5" ht="14.1" customHeight="1">
      <c r="A7" s="179" t="s">
        <v>257</v>
      </c>
      <c r="B7" s="203">
        <v>2.0999999999999999E-3</v>
      </c>
      <c r="C7" s="203">
        <v>0</v>
      </c>
      <c r="D7" s="203">
        <v>2.0999999999999999E-3</v>
      </c>
      <c r="E7" s="203">
        <v>1E-4</v>
      </c>
    </row>
    <row r="8" spans="1:5" ht="14.1" customHeight="1">
      <c r="A8" s="179" t="s">
        <v>258</v>
      </c>
      <c r="B8" s="203">
        <v>3.5999999999999999E-3</v>
      </c>
      <c r="C8" s="203">
        <v>2.9999999999999997E-4</v>
      </c>
      <c r="D8" s="203">
        <v>3.5999999999999999E-3</v>
      </c>
      <c r="E8" s="203">
        <v>1E-4</v>
      </c>
    </row>
    <row r="9" spans="1:5" ht="14.1" customHeight="1">
      <c r="A9" s="179" t="s">
        <v>259</v>
      </c>
      <c r="B9" s="203">
        <v>6.1999999999999998E-3</v>
      </c>
      <c r="C9" s="203">
        <v>0</v>
      </c>
      <c r="D9" s="203">
        <v>6.1000000000000004E-3</v>
      </c>
      <c r="E9" s="203">
        <v>2.9999999999999997E-4</v>
      </c>
    </row>
    <row r="10" spans="1:5" ht="14.1" customHeight="1">
      <c r="A10" s="179" t="s">
        <v>260</v>
      </c>
      <c r="B10" s="203">
        <v>9.4000000000000004E-3</v>
      </c>
      <c r="C10" s="203">
        <v>1.2999999999999999E-3</v>
      </c>
      <c r="D10" s="203">
        <v>9.4000000000000004E-3</v>
      </c>
      <c r="E10" s="203">
        <v>5.9999999999999995E-4</v>
      </c>
    </row>
    <row r="11" spans="1:5" ht="14.1" customHeight="1">
      <c r="A11" s="179" t="s">
        <v>261</v>
      </c>
      <c r="B11" s="203">
        <v>1.6400000000000001E-2</v>
      </c>
      <c r="C11" s="203">
        <v>1.8E-3</v>
      </c>
      <c r="D11" s="203">
        <v>1.66E-2</v>
      </c>
      <c r="E11" s="203">
        <v>2.0999999999999999E-3</v>
      </c>
    </row>
    <row r="12" spans="1:5" ht="14.1" customHeight="1">
      <c r="A12" s="179" t="s">
        <v>262</v>
      </c>
      <c r="B12" s="188">
        <v>3.7400000000000003E-2</v>
      </c>
      <c r="C12" s="203">
        <v>5.8999999999999999E-3</v>
      </c>
      <c r="D12" s="203">
        <v>3.56E-2</v>
      </c>
      <c r="E12" s="203">
        <v>3.7000000000000002E-3</v>
      </c>
    </row>
    <row r="13" spans="1:5" ht="14.1" customHeight="1">
      <c r="A13" s="179" t="s">
        <v>263</v>
      </c>
      <c r="B13" s="203">
        <v>6.9500000000000006E-2</v>
      </c>
      <c r="C13" s="203">
        <v>2.2700000000000001E-2</v>
      </c>
      <c r="D13" s="203">
        <v>6.9199999999999998E-2</v>
      </c>
      <c r="E13" s="203">
        <v>1.21E-2</v>
      </c>
    </row>
    <row r="14" spans="1:5" ht="14.1" customHeight="1">
      <c r="A14" s="179" t="s">
        <v>282</v>
      </c>
      <c r="B14" s="203">
        <v>0.23499999999999999</v>
      </c>
      <c r="C14" s="203">
        <v>5.2900000000000003E-2</v>
      </c>
      <c r="D14" s="203">
        <v>0.25600000000000001</v>
      </c>
      <c r="E14" s="203">
        <v>6.7100000000000007E-2</v>
      </c>
    </row>
    <row r="15" spans="1:5" ht="14.1" customHeight="1">
      <c r="A15" s="514" t="s">
        <v>283</v>
      </c>
      <c r="B15" s="515">
        <v>9.2999999999999992E-3</v>
      </c>
      <c r="C15" s="516">
        <v>1.4E-3</v>
      </c>
      <c r="D15" s="517">
        <v>0.01</v>
      </c>
      <c r="E15" s="517">
        <v>1.5E-3</v>
      </c>
    </row>
    <row r="18" spans="1:8">
      <c r="B18" s="176" t="s">
        <v>279</v>
      </c>
      <c r="C18" s="176" t="s">
        <v>280</v>
      </c>
      <c r="D18" s="176" t="s">
        <v>279</v>
      </c>
      <c r="E18" s="176" t="s">
        <v>280</v>
      </c>
    </row>
    <row r="19" spans="1:8" ht="12.75" thickBot="1">
      <c r="A19" s="177" t="s">
        <v>101</v>
      </c>
      <c r="B19" s="177">
        <v>2021</v>
      </c>
      <c r="C19" s="178">
        <v>2021</v>
      </c>
      <c r="D19" s="178" t="s">
        <v>281</v>
      </c>
      <c r="E19" s="178" t="s">
        <v>281</v>
      </c>
    </row>
    <row r="20" spans="1:8" ht="14.1" customHeight="1" thickTop="1">
      <c r="A20" s="451" t="s">
        <v>284</v>
      </c>
      <c r="B20" s="188">
        <v>1.5E-3</v>
      </c>
      <c r="C20" s="187">
        <v>0</v>
      </c>
      <c r="D20" s="188">
        <v>1.5E-3</v>
      </c>
      <c r="E20" s="187">
        <v>2.3999999999999998E-3</v>
      </c>
      <c r="G20" s="450"/>
      <c r="H20" s="575"/>
    </row>
    <row r="21" spans="1:8" ht="14.1" customHeight="1">
      <c r="A21" s="451" t="s">
        <v>285</v>
      </c>
      <c r="B21" s="203">
        <v>5.0000000000000001E-3</v>
      </c>
      <c r="C21" s="203">
        <v>0</v>
      </c>
      <c r="D21" s="203">
        <v>5.0000000000000001E-3</v>
      </c>
      <c r="E21" s="203">
        <v>9.4299999999999991E-3</v>
      </c>
      <c r="G21" s="450"/>
      <c r="H21" s="575"/>
    </row>
    <row r="22" spans="1:8" ht="14.1" customHeight="1">
      <c r="A22" s="451" t="s">
        <v>286</v>
      </c>
      <c r="B22" s="203">
        <v>8.9999999999999993E-3</v>
      </c>
      <c r="C22" s="203">
        <v>0</v>
      </c>
      <c r="D22" s="203">
        <v>8.9999999999999993E-3</v>
      </c>
      <c r="E22" s="203">
        <v>0</v>
      </c>
      <c r="G22" s="450"/>
      <c r="H22" s="575"/>
    </row>
    <row r="23" spans="1:8" ht="14.1" customHeight="1">
      <c r="A23" s="451" t="s">
        <v>287</v>
      </c>
      <c r="B23" s="203">
        <v>1.4E-2</v>
      </c>
      <c r="C23" s="203">
        <v>0</v>
      </c>
      <c r="D23" s="203">
        <v>1.4E-2</v>
      </c>
      <c r="E23" s="203">
        <v>3.3400000000000001E-3</v>
      </c>
      <c r="G23" s="450"/>
      <c r="H23" s="575"/>
    </row>
    <row r="24" spans="1:8" ht="14.1" customHeight="1">
      <c r="A24" s="451" t="s">
        <v>288</v>
      </c>
      <c r="B24" s="203">
        <v>2.5000000000000001E-2</v>
      </c>
      <c r="C24" s="203">
        <v>1.67E-2</v>
      </c>
      <c r="D24" s="203">
        <v>2.5000000000000001E-2</v>
      </c>
      <c r="E24" s="203">
        <v>2.3900000000000002E-3</v>
      </c>
      <c r="G24" s="450"/>
      <c r="H24" s="575"/>
    </row>
    <row r="25" spans="1:8" ht="14.1" customHeight="1">
      <c r="A25" s="451" t="s">
        <v>289</v>
      </c>
      <c r="B25" s="203">
        <v>4.4999999999999998E-2</v>
      </c>
      <c r="C25" s="203">
        <v>0</v>
      </c>
      <c r="D25" s="203">
        <v>4.4999999999999998E-2</v>
      </c>
      <c r="E25" s="203">
        <v>8.5699999999999995E-3</v>
      </c>
      <c r="G25" s="450"/>
      <c r="H25" s="575"/>
    </row>
    <row r="26" spans="1:8" ht="14.1" customHeight="1">
      <c r="A26" s="451" t="s">
        <v>290</v>
      </c>
      <c r="B26" s="188">
        <v>0.06</v>
      </c>
      <c r="C26" s="203">
        <v>2.63E-2</v>
      </c>
      <c r="D26" s="203">
        <v>0.06</v>
      </c>
      <c r="E26" s="203">
        <v>1.2930000000000001E-2</v>
      </c>
      <c r="G26" s="450"/>
      <c r="H26" s="575"/>
    </row>
    <row r="27" spans="1:8" ht="14.1" customHeight="1">
      <c r="A27" s="451" t="s">
        <v>291</v>
      </c>
      <c r="B27" s="203">
        <v>8.6999999999999994E-2</v>
      </c>
      <c r="C27" s="203">
        <v>7.1400000000000005E-2</v>
      </c>
      <c r="D27" s="203">
        <v>8.6999999999999994E-2</v>
      </c>
      <c r="E27" s="203">
        <v>2.2890000000000001E-2</v>
      </c>
      <c r="G27" s="450"/>
      <c r="H27" s="575"/>
    </row>
    <row r="28" spans="1:8" ht="14.1" customHeight="1">
      <c r="A28" s="451" t="s">
        <v>292</v>
      </c>
      <c r="B28" s="203">
        <v>0.14000000000000001</v>
      </c>
      <c r="C28" s="203">
        <v>0</v>
      </c>
      <c r="D28" s="203">
        <v>0.14000000000000001</v>
      </c>
      <c r="E28" s="203">
        <v>7.0800000000000002E-2</v>
      </c>
      <c r="G28" s="450"/>
      <c r="H28" s="575"/>
    </row>
    <row r="29" spans="1:8" ht="14.1" customHeight="1">
      <c r="A29" s="451" t="s">
        <v>293</v>
      </c>
      <c r="B29" s="203">
        <v>0.3</v>
      </c>
      <c r="C29" s="203">
        <v>0</v>
      </c>
      <c r="D29" s="203">
        <v>0.3</v>
      </c>
      <c r="E29" s="203">
        <v>0.2286</v>
      </c>
      <c r="G29" s="450"/>
      <c r="H29" s="575"/>
    </row>
    <row r="30" spans="1:8" ht="14.1" customHeight="1">
      <c r="A30" s="518" t="s">
        <v>187</v>
      </c>
      <c r="B30" s="515">
        <v>2.6200000000000001E-2</v>
      </c>
      <c r="C30" s="516">
        <v>9.2999999999999992E-3</v>
      </c>
      <c r="D30" s="517">
        <v>2.92E-2</v>
      </c>
      <c r="E30" s="517">
        <v>1.01E-2</v>
      </c>
      <c r="G30" s="450"/>
      <c r="H30" s="575"/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E11"/>
  <sheetViews>
    <sheetView showGridLines="0" zoomScaleNormal="100" workbookViewId="0">
      <selection activeCell="E8" sqref="E8"/>
    </sheetView>
  </sheetViews>
  <sheetFormatPr baseColWidth="10" defaultColWidth="11" defaultRowHeight="12"/>
  <cols>
    <col min="1" max="1" width="32.75" style="60" bestFit="1" customWidth="1"/>
    <col min="2" max="2" width="11.875" style="60" bestFit="1" customWidth="1"/>
    <col min="3" max="3" width="11.125" style="60" bestFit="1" customWidth="1"/>
    <col min="4" max="4" width="11.875" style="60" bestFit="1" customWidth="1"/>
    <col min="5" max="5" width="11.125" style="60" bestFit="1" customWidth="1"/>
    <col min="6" max="8" width="11" style="60"/>
    <col min="9" max="9" width="23.125" style="60" customWidth="1"/>
    <col min="10" max="16384" width="11" style="60"/>
  </cols>
  <sheetData>
    <row r="1" spans="1:5" ht="21">
      <c r="A1" s="310" t="s">
        <v>294</v>
      </c>
      <c r="E1" s="4"/>
    </row>
    <row r="2" spans="1:5">
      <c r="E2" s="4"/>
    </row>
    <row r="3" spans="1:5">
      <c r="A3" s="62"/>
      <c r="B3" s="64"/>
      <c r="C3" s="63"/>
      <c r="D3" s="63"/>
    </row>
    <row r="4" spans="1:5">
      <c r="B4" s="171" t="s">
        <v>295</v>
      </c>
      <c r="C4" s="171" t="s">
        <v>296</v>
      </c>
      <c r="D4" s="171" t="s">
        <v>295</v>
      </c>
      <c r="E4" s="171" t="s">
        <v>296</v>
      </c>
    </row>
    <row r="5" spans="1:5" ht="12.75" thickBot="1">
      <c r="A5" s="170" t="s">
        <v>297</v>
      </c>
      <c r="B5" s="170">
        <v>2021</v>
      </c>
      <c r="C5" s="169">
        <v>2021</v>
      </c>
      <c r="D5" s="169" t="s">
        <v>298</v>
      </c>
      <c r="E5" s="169" t="s">
        <v>298</v>
      </c>
    </row>
    <row r="6" spans="1:5" ht="12.95" customHeight="1" thickTop="1">
      <c r="A6" s="172" t="s">
        <v>273</v>
      </c>
      <c r="B6" s="173">
        <v>0.2</v>
      </c>
      <c r="C6" s="453">
        <v>7.0000000000000001E-3</v>
      </c>
      <c r="D6" s="173">
        <v>0.2</v>
      </c>
      <c r="E6" s="453">
        <v>0.03</v>
      </c>
    </row>
    <row r="7" spans="1:5" ht="12.95" customHeight="1">
      <c r="A7" s="172" t="s">
        <v>101</v>
      </c>
      <c r="B7" s="173">
        <v>0.25030000000000002</v>
      </c>
      <c r="C7" s="576">
        <v>0</v>
      </c>
      <c r="D7" s="454">
        <v>0.28325</v>
      </c>
      <c r="E7" s="454">
        <v>1.6E-2</v>
      </c>
    </row>
    <row r="9" spans="1:5">
      <c r="A9" s="60" t="s">
        <v>299</v>
      </c>
    </row>
    <row r="10" spans="1:5">
      <c r="A10" s="60" t="s">
        <v>300</v>
      </c>
    </row>
    <row r="11" spans="1:5">
      <c r="A11" s="60" t="s">
        <v>301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O33"/>
  <sheetViews>
    <sheetView showGridLines="0" zoomScaleNormal="100" workbookViewId="0">
      <selection activeCell="B10" sqref="B10"/>
    </sheetView>
  </sheetViews>
  <sheetFormatPr baseColWidth="10" defaultColWidth="11" defaultRowHeight="12"/>
  <cols>
    <col min="1" max="3" width="11" style="6"/>
    <col min="4" max="4" width="5.125" style="6" customWidth="1"/>
    <col min="5" max="16384" width="11" style="6"/>
  </cols>
  <sheetData>
    <row r="1" spans="1:7" ht="21">
      <c r="A1" s="310" t="s">
        <v>302</v>
      </c>
      <c r="B1" s="60"/>
      <c r="C1" s="60"/>
      <c r="D1" s="60"/>
      <c r="E1" s="60"/>
    </row>
    <row r="2" spans="1:7">
      <c r="A2" s="60"/>
      <c r="B2" s="60"/>
      <c r="C2" s="60"/>
      <c r="D2" s="60"/>
      <c r="E2" s="60"/>
    </row>
    <row r="3" spans="1:7">
      <c r="A3" s="207" t="s">
        <v>303</v>
      </c>
      <c r="E3" s="207" t="s">
        <v>101</v>
      </c>
    </row>
    <row r="5" spans="1:7" ht="12.75" thickBot="1">
      <c r="A5" s="208" t="s">
        <v>274</v>
      </c>
      <c r="B5" s="210" t="s">
        <v>254</v>
      </c>
      <c r="C5" s="210" t="s">
        <v>304</v>
      </c>
      <c r="E5" s="208" t="s">
        <v>274</v>
      </c>
      <c r="F5" s="210" t="s">
        <v>254</v>
      </c>
      <c r="G5" s="210" t="s">
        <v>304</v>
      </c>
    </row>
    <row r="6" spans="1:7" ht="13.5" customHeight="1" thickTop="1">
      <c r="A6" s="197">
        <v>2017</v>
      </c>
      <c r="B6" s="209">
        <v>3.2100000000000002E-3</v>
      </c>
      <c r="C6" s="458">
        <v>1.1000000000000001E-3</v>
      </c>
      <c r="E6" s="197">
        <v>2017</v>
      </c>
      <c r="F6" s="209">
        <v>9.9000000000000008E-3</v>
      </c>
      <c r="G6" s="458">
        <v>-1.4E-3</v>
      </c>
    </row>
    <row r="7" spans="1:7" ht="13.5" customHeight="1">
      <c r="A7" s="197">
        <v>2018</v>
      </c>
      <c r="B7" s="209">
        <v>3.7200000000000002E-3</v>
      </c>
      <c r="C7" s="458">
        <v>-2.0000000000000001E-4</v>
      </c>
      <c r="E7" s="197">
        <v>2018</v>
      </c>
      <c r="F7" s="209">
        <v>1.065E-2</v>
      </c>
      <c r="G7" s="458">
        <v>-6.9999999999999999E-4</v>
      </c>
    </row>
    <row r="8" spans="1:7">
      <c r="A8" s="197">
        <v>2019</v>
      </c>
      <c r="B8" s="209">
        <v>4.4200000000000003E-3</v>
      </c>
      <c r="C8" s="458">
        <v>8.9999999999999998E-4</v>
      </c>
      <c r="E8" s="197">
        <v>2019</v>
      </c>
      <c r="F8" s="209">
        <v>1.103E-2</v>
      </c>
      <c r="G8" s="458">
        <v>1.1000000000000001E-3</v>
      </c>
    </row>
    <row r="9" spans="1:7">
      <c r="A9" s="197">
        <v>2020</v>
      </c>
      <c r="B9" s="209">
        <v>3.5899999999999999E-3</v>
      </c>
      <c r="C9" s="458">
        <v>1.2999999999999999E-3</v>
      </c>
      <c r="E9" s="197">
        <v>2020</v>
      </c>
      <c r="F9" s="209">
        <v>9.4800000000000006E-3</v>
      </c>
      <c r="G9" s="458">
        <v>3.8999999999999998E-3</v>
      </c>
    </row>
    <row r="10" spans="1:7">
      <c r="A10" s="197">
        <v>2021</v>
      </c>
      <c r="B10" s="209">
        <v>3.8999999999999998E-3</v>
      </c>
      <c r="C10" s="209">
        <v>1E-4</v>
      </c>
      <c r="E10" s="197">
        <v>2021</v>
      </c>
      <c r="F10" s="209">
        <v>9.7999999999999997E-3</v>
      </c>
      <c r="G10" s="209">
        <v>-1.1999999999999999E-3</v>
      </c>
    </row>
    <row r="11" spans="1:7">
      <c r="A11" s="197"/>
      <c r="C11" s="577" t="s">
        <v>88</v>
      </c>
      <c r="E11" s="197"/>
    </row>
    <row r="12" spans="1:7">
      <c r="A12" s="60" t="s">
        <v>305</v>
      </c>
      <c r="B12" s="459"/>
      <c r="C12" s="459"/>
    </row>
    <row r="13" spans="1:7">
      <c r="B13" s="459"/>
      <c r="C13" s="459"/>
    </row>
    <row r="14" spans="1:7">
      <c r="B14" s="459"/>
      <c r="C14" s="459"/>
    </row>
    <row r="15" spans="1:7">
      <c r="A15" s="459"/>
      <c r="B15" s="459"/>
      <c r="C15" s="459"/>
      <c r="D15" s="459"/>
      <c r="E15" s="459"/>
      <c r="F15" s="459"/>
    </row>
    <row r="16" spans="1:7">
      <c r="A16" s="459"/>
      <c r="B16" s="459"/>
      <c r="C16" s="459"/>
      <c r="D16" s="459"/>
      <c r="E16" s="459"/>
      <c r="F16" s="459"/>
    </row>
    <row r="17" spans="1:14">
      <c r="A17" s="459"/>
      <c r="B17" s="459"/>
      <c r="C17" s="459"/>
      <c r="D17" s="459"/>
      <c r="E17" s="459"/>
      <c r="F17" s="459"/>
    </row>
    <row r="18" spans="1:14">
      <c r="A18" s="459"/>
      <c r="B18" s="459"/>
      <c r="C18" s="459"/>
      <c r="D18" s="459"/>
      <c r="E18" s="459"/>
      <c r="F18" s="459"/>
    </row>
    <row r="19" spans="1:14">
      <c r="A19" s="459"/>
      <c r="B19" s="459"/>
      <c r="C19" s="459"/>
      <c r="D19" s="459"/>
      <c r="E19" s="459"/>
      <c r="F19" s="459"/>
    </row>
    <row r="31" spans="1:14" ht="15">
      <c r="L31" s="452"/>
      <c r="M31" s="209"/>
      <c r="N31" s="452"/>
    </row>
    <row r="32" spans="1:14">
      <c r="M32" s="209"/>
    </row>
    <row r="33" spans="15:15">
      <c r="O33" s="20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40"/>
  <sheetViews>
    <sheetView zoomScaleNormal="100" workbookViewId="0">
      <selection activeCell="F33" sqref="F33"/>
    </sheetView>
  </sheetViews>
  <sheetFormatPr baseColWidth="10" defaultColWidth="11" defaultRowHeight="12"/>
  <cols>
    <col min="1" max="1" width="25.625" style="4" customWidth="1"/>
    <col min="2" max="4" width="10.625" style="4" customWidth="1"/>
    <col min="5" max="5" width="16" style="4" bestFit="1" customWidth="1"/>
    <col min="6" max="6" width="14.25" style="4" customWidth="1"/>
    <col min="7" max="7" width="13.25" style="4" bestFit="1" customWidth="1"/>
    <col min="8" max="8" width="11.625" style="4" customWidth="1"/>
    <col min="9" max="9" width="12" style="4" bestFit="1" customWidth="1"/>
    <col min="10" max="10" width="12.375" style="4" bestFit="1" customWidth="1"/>
    <col min="11" max="11" width="14.875" style="4" bestFit="1" customWidth="1"/>
    <col min="12" max="12" width="12.375" style="4" bestFit="1" customWidth="1"/>
    <col min="13" max="16384" width="11" style="4"/>
  </cols>
  <sheetData>
    <row r="1" spans="1:12" ht="21">
      <c r="A1" s="310" t="s">
        <v>6</v>
      </c>
    </row>
    <row r="2" spans="1:12">
      <c r="A2" s="38" t="s">
        <v>36</v>
      </c>
      <c r="C2" s="73"/>
      <c r="E2" s="537"/>
    </row>
    <row r="3" spans="1:12">
      <c r="B3" s="537"/>
      <c r="C3" s="537"/>
      <c r="D3" s="537"/>
      <c r="G3" s="73"/>
    </row>
    <row r="4" spans="1:12">
      <c r="A4" s="28" t="s">
        <v>37</v>
      </c>
    </row>
    <row r="5" spans="1:12" ht="27" thickBot="1">
      <c r="A5" s="582" t="s">
        <v>776</v>
      </c>
      <c r="B5" s="30" t="s">
        <v>38</v>
      </c>
      <c r="C5" s="31" t="s">
        <v>39</v>
      </c>
      <c r="D5" s="30" t="s">
        <v>40</v>
      </c>
      <c r="E5" s="31" t="s">
        <v>41</v>
      </c>
      <c r="F5" s="30" t="s">
        <v>42</v>
      </c>
      <c r="G5" s="31" t="s">
        <v>43</v>
      </c>
      <c r="H5" s="31" t="s">
        <v>44</v>
      </c>
    </row>
    <row r="6" spans="1:12">
      <c r="A6" s="3"/>
      <c r="B6" s="3"/>
      <c r="C6" s="3"/>
      <c r="D6" s="3"/>
      <c r="E6" s="3"/>
      <c r="F6" s="3"/>
      <c r="H6" s="3"/>
      <c r="L6" s="25"/>
    </row>
    <row r="7" spans="1:12">
      <c r="A7" s="23" t="s">
        <v>45</v>
      </c>
      <c r="B7" s="25">
        <v>42500</v>
      </c>
      <c r="C7" s="5">
        <v>5.1021130000000001</v>
      </c>
      <c r="D7" s="401">
        <v>1</v>
      </c>
      <c r="E7" s="491">
        <v>0</v>
      </c>
      <c r="F7" s="403" t="s">
        <v>46</v>
      </c>
      <c r="G7" s="527" t="s">
        <v>46</v>
      </c>
      <c r="H7" s="527" t="s">
        <v>47</v>
      </c>
    </row>
    <row r="8" spans="1:12">
      <c r="A8" s="23" t="s">
        <v>48</v>
      </c>
      <c r="B8" s="25">
        <v>77972149</v>
      </c>
      <c r="C8" s="25">
        <v>915.65359199999989</v>
      </c>
      <c r="D8" s="538">
        <v>7.1999999999999995E-2</v>
      </c>
      <c r="E8" s="491">
        <v>4286.1874770000004</v>
      </c>
      <c r="F8" s="540">
        <v>0.1903</v>
      </c>
      <c r="G8" s="527" t="s">
        <v>46</v>
      </c>
      <c r="H8" s="527" t="s">
        <v>49</v>
      </c>
      <c r="K8" s="73"/>
      <c r="L8" s="537"/>
    </row>
    <row r="9" spans="1:12">
      <c r="A9" s="23" t="s">
        <v>50</v>
      </c>
      <c r="B9" s="25">
        <v>2888093</v>
      </c>
      <c r="C9" s="25">
        <v>14.467427199999999</v>
      </c>
      <c r="D9" s="538">
        <v>1.1599999999999999E-2</v>
      </c>
      <c r="E9" s="491">
        <v>69.090682999999999</v>
      </c>
      <c r="F9" s="540">
        <v>0.19470000000000001</v>
      </c>
      <c r="G9" s="527" t="s">
        <v>46</v>
      </c>
      <c r="H9" s="527" t="s">
        <v>49</v>
      </c>
    </row>
    <row r="10" spans="1:12">
      <c r="A10" s="23" t="s">
        <v>51</v>
      </c>
      <c r="B10" s="25">
        <v>16235560</v>
      </c>
      <c r="C10" s="25">
        <v>734.14273479999997</v>
      </c>
      <c r="D10" s="538">
        <v>0.3599</v>
      </c>
      <c r="E10" s="491">
        <v>2969.5907080000002</v>
      </c>
      <c r="F10" s="540">
        <v>0.24579999999999999</v>
      </c>
      <c r="G10" s="527" t="s">
        <v>46</v>
      </c>
      <c r="H10" s="527" t="s">
        <v>49</v>
      </c>
      <c r="J10" s="537"/>
      <c r="K10" s="537"/>
      <c r="L10" s="6"/>
    </row>
    <row r="11" spans="1:12">
      <c r="A11" s="23"/>
      <c r="B11" s="25"/>
      <c r="C11" s="25"/>
      <c r="D11" s="397"/>
      <c r="E11" s="401"/>
      <c r="F11" s="398"/>
      <c r="H11" s="32"/>
    </row>
    <row r="12" spans="1:12">
      <c r="A12" s="34" t="s">
        <v>52</v>
      </c>
      <c r="B12" s="35"/>
      <c r="C12" s="35"/>
      <c r="D12" s="36"/>
      <c r="E12" s="36"/>
      <c r="F12" s="36"/>
      <c r="G12" s="37"/>
      <c r="H12" s="37"/>
      <c r="L12" s="537"/>
    </row>
    <row r="13" spans="1:12">
      <c r="A13" s="23"/>
    </row>
    <row r="14" spans="1:12">
      <c r="A14" s="28"/>
      <c r="B14" s="3"/>
      <c r="C14" s="3"/>
      <c r="D14" s="3"/>
      <c r="E14" s="3"/>
      <c r="F14" s="3"/>
      <c r="H14" s="3"/>
    </row>
    <row r="15" spans="1:12" ht="27" thickBot="1">
      <c r="A15" s="29" t="s">
        <v>53</v>
      </c>
      <c r="B15" s="30" t="s">
        <v>54</v>
      </c>
      <c r="C15" s="31" t="s">
        <v>39</v>
      </c>
      <c r="D15" s="30" t="s">
        <v>40</v>
      </c>
      <c r="E15" s="31" t="s">
        <v>41</v>
      </c>
      <c r="F15" s="30" t="s">
        <v>55</v>
      </c>
      <c r="G15" s="31" t="s">
        <v>43</v>
      </c>
      <c r="H15" s="31" t="s">
        <v>44</v>
      </c>
    </row>
    <row r="16" spans="1:12">
      <c r="A16" s="3"/>
      <c r="B16" s="3"/>
      <c r="C16" s="3"/>
      <c r="D16" s="3"/>
      <c r="E16" s="3"/>
      <c r="F16" s="3"/>
      <c r="H16" s="3"/>
    </row>
    <row r="17" spans="1:8">
      <c r="A17" s="23" t="s">
        <v>45</v>
      </c>
      <c r="B17" s="25">
        <v>42500</v>
      </c>
      <c r="C17" s="25">
        <v>5.1021130000000001</v>
      </c>
      <c r="D17" s="397">
        <v>1</v>
      </c>
      <c r="E17" s="73">
        <v>0</v>
      </c>
      <c r="F17" s="403" t="s">
        <v>46</v>
      </c>
      <c r="G17" s="527" t="s">
        <v>46</v>
      </c>
      <c r="H17" s="527" t="s">
        <v>47</v>
      </c>
    </row>
    <row r="18" spans="1:8">
      <c r="A18" s="23" t="s">
        <v>48</v>
      </c>
      <c r="B18" s="25">
        <v>77972149</v>
      </c>
      <c r="C18" s="25">
        <v>894.1570559999999</v>
      </c>
      <c r="D18" s="377">
        <v>7.1999999999999995E-2</v>
      </c>
      <c r="E18" s="73">
        <v>3882.1387570000002</v>
      </c>
      <c r="F18" s="398">
        <v>0.1956</v>
      </c>
      <c r="G18" s="527" t="s">
        <v>46</v>
      </c>
      <c r="H18" s="527" t="s">
        <v>49</v>
      </c>
    </row>
    <row r="19" spans="1:8">
      <c r="A19" s="23" t="s">
        <v>50</v>
      </c>
      <c r="B19" s="25">
        <v>2888093</v>
      </c>
      <c r="C19" s="25">
        <v>13.277608799999999</v>
      </c>
      <c r="D19" s="377">
        <v>1.29E-2</v>
      </c>
      <c r="E19" s="73">
        <v>67.719160000000002</v>
      </c>
      <c r="F19" s="398">
        <v>0.18360000000000001</v>
      </c>
      <c r="G19" s="527" t="s">
        <v>46</v>
      </c>
      <c r="H19" s="527" t="s">
        <v>49</v>
      </c>
    </row>
    <row r="20" spans="1:8">
      <c r="A20" s="23" t="s">
        <v>51</v>
      </c>
      <c r="B20" s="402">
        <v>16235560</v>
      </c>
      <c r="C20" s="25">
        <v>799.74056960000007</v>
      </c>
      <c r="D20" s="377">
        <v>0.3856</v>
      </c>
      <c r="E20" s="73">
        <v>3539.6534259999999</v>
      </c>
      <c r="F20" s="398">
        <v>0.221</v>
      </c>
      <c r="G20" s="527" t="s">
        <v>46</v>
      </c>
      <c r="H20" s="527" t="s">
        <v>49</v>
      </c>
    </row>
    <row r="21" spans="1:8">
      <c r="A21" s="23"/>
      <c r="B21" s="25"/>
      <c r="C21" s="25"/>
      <c r="D21" s="397"/>
      <c r="E21" s="397"/>
      <c r="F21" s="397"/>
      <c r="H21" s="32"/>
    </row>
    <row r="22" spans="1:8">
      <c r="A22" s="34" t="s">
        <v>52</v>
      </c>
      <c r="B22" s="35"/>
      <c r="C22" s="35"/>
      <c r="D22" s="36"/>
      <c r="E22" s="36"/>
      <c r="F22" s="36"/>
      <c r="G22" s="37"/>
      <c r="H22" s="37"/>
    </row>
    <row r="23" spans="1:8">
      <c r="B23" s="5"/>
      <c r="C23" s="25"/>
      <c r="D23" s="397"/>
      <c r="E23" s="397"/>
      <c r="F23" s="397"/>
      <c r="G23" s="32"/>
    </row>
    <row r="24" spans="1:8">
      <c r="B24" s="25"/>
      <c r="C24" s="25"/>
    </row>
    <row r="25" spans="1:8" ht="14.25">
      <c r="A25" s="40" t="s">
        <v>56</v>
      </c>
      <c r="B25" s="25"/>
      <c r="C25" s="25"/>
    </row>
    <row r="26" spans="1:8" ht="14.25">
      <c r="A26" s="40" t="s">
        <v>57</v>
      </c>
      <c r="B26" s="25"/>
      <c r="C26" s="25"/>
    </row>
    <row r="28" spans="1:8">
      <c r="A28" s="38" t="s">
        <v>58</v>
      </c>
      <c r="B28" s="38"/>
      <c r="C28" s="38"/>
      <c r="D28" s="38"/>
      <c r="E28" s="38"/>
      <c r="F28" s="38"/>
    </row>
    <row r="29" spans="1:8">
      <c r="A29" s="4" t="s">
        <v>59</v>
      </c>
    </row>
    <row r="30" spans="1:8">
      <c r="A30" s="4" t="s">
        <v>60</v>
      </c>
    </row>
    <row r="31" spans="1:8">
      <c r="A31" s="38"/>
    </row>
    <row r="36" spans="1:5">
      <c r="B36" s="399"/>
      <c r="C36" s="399"/>
      <c r="D36" s="399"/>
      <c r="E36" s="399"/>
    </row>
    <row r="37" spans="1:5" ht="14.25">
      <c r="A37" s="39"/>
      <c r="B37" s="39"/>
      <c r="C37" s="39"/>
      <c r="D37" s="400"/>
      <c r="E37" s="39"/>
    </row>
    <row r="38" spans="1:5">
      <c r="A38" s="39"/>
      <c r="B38" s="39"/>
      <c r="C38" s="39"/>
      <c r="D38" s="39"/>
      <c r="E38" s="39"/>
    </row>
    <row r="39" spans="1:5">
      <c r="A39" s="584"/>
      <c r="B39" s="584"/>
      <c r="C39" s="584"/>
      <c r="D39" s="584"/>
      <c r="E39" s="584"/>
    </row>
    <row r="40" spans="1:5">
      <c r="A40" s="38"/>
      <c r="B40" s="38"/>
      <c r="C40" s="38"/>
      <c r="D40" s="401"/>
      <c r="E40" s="38"/>
    </row>
  </sheetData>
  <mergeCells count="1">
    <mergeCell ref="A39:E39"/>
  </mergeCells>
  <pageMargins left="0.74803149606299213" right="0.74803149606299213" top="0.98425196850393704" bottom="0.98425196850393704" header="0.51181102362204722" footer="0.51181102362204722"/>
  <pageSetup paperSize="9" scale="62" fitToHeight="2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A4"/>
  <sheetViews>
    <sheetView showGridLines="0" zoomScaleNormal="100" workbookViewId="0">
      <selection activeCell="B8" sqref="B8"/>
    </sheetView>
  </sheetViews>
  <sheetFormatPr baseColWidth="10" defaultColWidth="11" defaultRowHeight="12"/>
  <cols>
    <col min="1" max="1" width="21.25" style="4" customWidth="1"/>
    <col min="2" max="2" width="9.875" style="4" customWidth="1"/>
    <col min="3" max="3" width="14.125" style="4" customWidth="1"/>
    <col min="4" max="4" width="11.125" style="4" customWidth="1"/>
    <col min="5" max="5" width="2.125" style="4" customWidth="1"/>
    <col min="6" max="6" width="15.125" style="4" customWidth="1"/>
    <col min="7" max="7" width="11.125" style="4" customWidth="1"/>
    <col min="8" max="8" width="2.125" style="4" customWidth="1"/>
    <col min="9" max="9" width="15.625" style="4" customWidth="1"/>
    <col min="10" max="11" width="16.125" style="4" customWidth="1"/>
    <col min="12" max="12" width="11" style="4" customWidth="1"/>
    <col min="13" max="16384" width="11" style="4"/>
  </cols>
  <sheetData>
    <row r="1" spans="1:1" ht="21">
      <c r="A1" s="310" t="s">
        <v>306</v>
      </c>
    </row>
    <row r="3" spans="1:1">
      <c r="A3" s="4" t="s">
        <v>307</v>
      </c>
    </row>
    <row r="4" spans="1:1">
      <c r="A4" s="4" t="s">
        <v>308</v>
      </c>
    </row>
  </sheetData>
  <phoneticPr fontId="11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Footer>&amp;R&amp;A</oddFooter>
  </headerFooter>
  <rowBreaks count="1" manualBreakCount="1">
    <brk id="29" max="16383" man="1"/>
  </rowBreaks>
  <colBreaks count="1" manualBreakCount="1">
    <brk id="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I23"/>
  <sheetViews>
    <sheetView zoomScaleNormal="100" workbookViewId="0">
      <selection activeCell="E3" sqref="E3"/>
    </sheetView>
  </sheetViews>
  <sheetFormatPr baseColWidth="10" defaultColWidth="11" defaultRowHeight="12"/>
  <cols>
    <col min="1" max="1" width="20" style="4" customWidth="1"/>
    <col min="2" max="2" width="14.75" style="4" customWidth="1"/>
    <col min="3" max="3" width="10.25" style="4" customWidth="1"/>
    <col min="4" max="4" width="11.875" style="4" customWidth="1"/>
    <col min="5" max="5" width="10.375" style="4" customWidth="1"/>
    <col min="6" max="6" width="11.375" style="4" customWidth="1"/>
    <col min="7" max="7" width="9.375" style="4" customWidth="1"/>
    <col min="8" max="16384" width="11" style="4"/>
  </cols>
  <sheetData>
    <row r="1" spans="1:9" ht="21">
      <c r="A1" s="310" t="s">
        <v>309</v>
      </c>
      <c r="B1" s="500"/>
      <c r="C1" s="500"/>
      <c r="D1" s="500"/>
      <c r="E1" s="500"/>
      <c r="F1" s="500"/>
      <c r="G1" s="500"/>
    </row>
    <row r="3" spans="1:9" ht="24.75" thickBot="1">
      <c r="A3" s="601" t="s">
        <v>310</v>
      </c>
      <c r="B3" s="601"/>
      <c r="C3" s="480" t="s">
        <v>311</v>
      </c>
      <c r="D3" s="481" t="s">
        <v>312</v>
      </c>
      <c r="E3" s="54" t="s">
        <v>313</v>
      </c>
      <c r="G3" s="487"/>
    </row>
    <row r="4" spans="1:9" ht="12" customHeight="1">
      <c r="A4" s="602" t="s">
        <v>314</v>
      </c>
      <c r="B4" s="602"/>
      <c r="C4" s="53">
        <v>34788.897754999998</v>
      </c>
      <c r="D4" s="55">
        <v>30847.716069000002</v>
      </c>
      <c r="E4" s="253">
        <v>0.12776251172645595</v>
      </c>
      <c r="G4" s="490"/>
      <c r="I4" s="3"/>
    </row>
    <row r="5" spans="1:9" ht="12" customHeight="1">
      <c r="A5" s="603" t="s">
        <v>315</v>
      </c>
      <c r="B5" s="604"/>
      <c r="C5" s="67">
        <v>545.13939800000003</v>
      </c>
      <c r="D5" s="525">
        <v>474.32047000000006</v>
      </c>
      <c r="E5" s="253">
        <v>0.14930607570025381</v>
      </c>
      <c r="G5" s="487"/>
      <c r="I5" s="3"/>
    </row>
    <row r="6" spans="1:9" ht="12" customHeight="1">
      <c r="A6" s="603" t="s">
        <v>316</v>
      </c>
      <c r="B6" s="604"/>
      <c r="C6" s="67">
        <v>34225.006735999996</v>
      </c>
      <c r="D6" s="525">
        <v>30347.278429000002</v>
      </c>
      <c r="E6" s="253">
        <v>0.12777845354641154</v>
      </c>
      <c r="G6" s="487"/>
    </row>
    <row r="7" spans="1:9" ht="12" customHeight="1">
      <c r="A7" s="603" t="s">
        <v>317</v>
      </c>
      <c r="B7" s="604"/>
      <c r="C7" s="67">
        <v>18.751620999999997</v>
      </c>
      <c r="D7" s="525">
        <v>26.117169999999998</v>
      </c>
      <c r="E7" s="253">
        <v>-0.28201941481408599</v>
      </c>
      <c r="G7" s="487"/>
    </row>
    <row r="8" spans="1:9" ht="12" customHeight="1">
      <c r="A8" s="605" t="s">
        <v>268</v>
      </c>
      <c r="B8" s="605"/>
      <c r="C8" s="67">
        <v>14891.919456000003</v>
      </c>
      <c r="D8" s="525">
        <v>13127.387535999998</v>
      </c>
      <c r="E8" s="253">
        <v>0.13441607594512056</v>
      </c>
      <c r="G8" s="487"/>
    </row>
    <row r="9" spans="1:9" ht="12" customHeight="1">
      <c r="A9" s="52" t="s">
        <v>318</v>
      </c>
      <c r="B9" s="52"/>
      <c r="C9" s="67">
        <v>8.2045170000000009</v>
      </c>
      <c r="D9" s="525">
        <v>3.3379470000000002</v>
      </c>
      <c r="E9" s="253">
        <v>1.4579530471873883</v>
      </c>
      <c r="G9" s="487"/>
    </row>
    <row r="10" spans="1:9">
      <c r="A10" s="602" t="s">
        <v>319</v>
      </c>
      <c r="B10" s="602"/>
      <c r="C10" s="68">
        <v>1183.3134139999997</v>
      </c>
      <c r="D10" s="526">
        <v>924.25715800000012</v>
      </c>
      <c r="E10" s="253">
        <v>0.28028590718255447</v>
      </c>
      <c r="G10" s="488"/>
    </row>
    <row r="11" spans="1:9">
      <c r="A11" s="34" t="s">
        <v>52</v>
      </c>
      <c r="B11" s="65"/>
      <c r="C11" s="35">
        <v>50872.335141999996</v>
      </c>
      <c r="D11" s="269">
        <v>44902.698709999997</v>
      </c>
      <c r="E11" s="69">
        <v>0.13294605009276511</v>
      </c>
      <c r="G11" s="5"/>
    </row>
    <row r="12" spans="1:9">
      <c r="A12" s="52"/>
      <c r="B12" s="52"/>
      <c r="C12" s="52"/>
      <c r="E12" s="66"/>
      <c r="F12" s="52"/>
      <c r="G12" s="489"/>
    </row>
    <row r="13" spans="1:9">
      <c r="A13" s="600"/>
      <c r="B13" s="587"/>
      <c r="C13" s="587"/>
      <c r="D13" s="587"/>
      <c r="E13" s="587"/>
      <c r="F13" s="587"/>
      <c r="G13" s="587"/>
    </row>
    <row r="14" spans="1:9">
      <c r="A14" s="38"/>
      <c r="B14" s="38"/>
      <c r="C14" s="52"/>
      <c r="D14" s="38"/>
      <c r="E14" s="38"/>
      <c r="F14" s="38"/>
      <c r="G14" s="38"/>
    </row>
    <row r="16" spans="1:9">
      <c r="A16" s="598"/>
      <c r="B16" s="599"/>
      <c r="C16" s="599"/>
      <c r="D16" s="599"/>
      <c r="E16" s="599"/>
      <c r="F16" s="599"/>
      <c r="G16" s="599"/>
    </row>
    <row r="17" spans="3:7">
      <c r="C17" s="73"/>
      <c r="D17" s="50"/>
      <c r="E17" s="73"/>
      <c r="F17" s="50"/>
      <c r="G17" s="73"/>
    </row>
    <row r="18" spans="3:7">
      <c r="C18" s="491"/>
      <c r="D18" s="492"/>
      <c r="E18" s="491"/>
      <c r="F18" s="50"/>
      <c r="G18" s="73"/>
    </row>
    <row r="19" spans="3:7">
      <c r="C19" s="491"/>
      <c r="D19" s="492"/>
      <c r="E19" s="491"/>
      <c r="F19" s="50"/>
      <c r="G19" s="73"/>
    </row>
    <row r="20" spans="3:7">
      <c r="C20" s="491"/>
      <c r="D20" s="492"/>
      <c r="E20" s="491"/>
      <c r="F20" s="50"/>
      <c r="G20" s="73"/>
    </row>
    <row r="21" spans="3:7">
      <c r="C21" s="38"/>
      <c r="D21" s="38"/>
      <c r="E21" s="38"/>
    </row>
    <row r="22" spans="3:7">
      <c r="C22" s="38"/>
      <c r="D22" s="38"/>
      <c r="E22" s="38"/>
    </row>
    <row r="23" spans="3:7">
      <c r="C23" s="38"/>
      <c r="D23" s="38"/>
      <c r="E23" s="38"/>
    </row>
  </sheetData>
  <mergeCells count="9">
    <mergeCell ref="A16:G16"/>
    <mergeCell ref="A13:G13"/>
    <mergeCell ref="A3:B3"/>
    <mergeCell ref="A4:B4"/>
    <mergeCell ref="A5:B5"/>
    <mergeCell ref="A6:B6"/>
    <mergeCell ref="A7:B7"/>
    <mergeCell ref="A8:B8"/>
    <mergeCell ref="A10:B10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86" fitToHeight="0" orientation="portrait" r:id="rId1"/>
  <headerFooter alignWithMargins="0"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E12" formula="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>
      <selection activeCell="C5" sqref="C5:E7"/>
    </sheetView>
  </sheetViews>
  <sheetFormatPr baseColWidth="10" defaultColWidth="11" defaultRowHeight="12"/>
  <cols>
    <col min="1" max="1" width="4.625" style="4" customWidth="1"/>
    <col min="2" max="2" width="29.125" style="4" customWidth="1"/>
    <col min="3" max="5" width="11.625" style="4" customWidth="1"/>
    <col min="6" max="16384" width="11" style="4"/>
  </cols>
  <sheetData>
    <row r="1" spans="1:5" ht="21">
      <c r="A1" s="310" t="s">
        <v>320</v>
      </c>
    </row>
    <row r="3" spans="1:5" ht="26.25">
      <c r="A3" s="597" t="s">
        <v>310</v>
      </c>
      <c r="B3" s="597"/>
      <c r="C3" s="608" t="s">
        <v>321</v>
      </c>
      <c r="D3" s="116" t="s">
        <v>322</v>
      </c>
      <c r="E3" s="117" t="s">
        <v>323</v>
      </c>
    </row>
    <row r="4" spans="1:5" ht="12.75" thickBot="1">
      <c r="A4" s="607"/>
      <c r="B4" s="607"/>
      <c r="C4" s="609"/>
      <c r="D4" s="507"/>
      <c r="E4" s="72"/>
    </row>
    <row r="5" spans="1:5" ht="14.25">
      <c r="A5" s="606" t="s">
        <v>324</v>
      </c>
      <c r="B5" s="606"/>
      <c r="C5" s="5">
        <v>1312.5685739999999</v>
      </c>
      <c r="D5" s="5">
        <v>218.90388799999999</v>
      </c>
      <c r="E5" s="5">
        <v>191.346103</v>
      </c>
    </row>
    <row r="6" spans="1:5">
      <c r="A6" s="506" t="s">
        <v>325</v>
      </c>
      <c r="B6" s="506"/>
      <c r="C6" s="336"/>
      <c r="D6" s="444">
        <v>358.778188</v>
      </c>
      <c r="E6" s="55">
        <v>391.71282500000001</v>
      </c>
    </row>
    <row r="7" spans="1:5" ht="12.75" customHeight="1">
      <c r="A7" s="70" t="s">
        <v>326</v>
      </c>
      <c r="B7" s="42"/>
      <c r="C7" s="74">
        <v>1312.5685739999999</v>
      </c>
      <c r="D7" s="74">
        <v>577.68207600000005</v>
      </c>
      <c r="E7" s="75">
        <v>583.05892800000004</v>
      </c>
    </row>
    <row r="10" spans="1:5" ht="14.25">
      <c r="A10" s="38" t="s">
        <v>327</v>
      </c>
      <c r="B10" s="38"/>
      <c r="C10" s="38"/>
      <c r="D10" s="38"/>
    </row>
  </sheetData>
  <mergeCells count="3">
    <mergeCell ref="A5:B5"/>
    <mergeCell ref="A3:B4"/>
    <mergeCell ref="C3:C4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33"/>
  <sheetViews>
    <sheetView showGridLines="0" zoomScaleNormal="100" workbookViewId="0">
      <selection activeCell="B30" sqref="B30"/>
    </sheetView>
  </sheetViews>
  <sheetFormatPr baseColWidth="10" defaultColWidth="11" defaultRowHeight="12"/>
  <cols>
    <col min="1" max="1" width="42.5" style="4" customWidth="1"/>
    <col min="2" max="2" width="26.5" style="4" customWidth="1"/>
    <col min="3" max="4" width="10" style="4" customWidth="1"/>
    <col min="5" max="5" width="21" style="4" customWidth="1"/>
    <col min="6" max="16384" width="11" style="4"/>
  </cols>
  <sheetData>
    <row r="1" spans="1:12" ht="21">
      <c r="A1" s="310" t="s">
        <v>328</v>
      </c>
      <c r="B1" s="106"/>
      <c r="C1" s="106"/>
      <c r="D1" s="107"/>
      <c r="E1" s="107"/>
      <c r="F1" s="108"/>
      <c r="G1" s="109"/>
      <c r="H1" s="109"/>
    </row>
    <row r="2" spans="1:12" ht="21">
      <c r="A2" s="310" t="s">
        <v>329</v>
      </c>
      <c r="B2" s="106"/>
      <c r="C2" s="106"/>
      <c r="D2" s="107"/>
      <c r="E2" s="107"/>
      <c r="F2" s="108"/>
      <c r="G2" s="109"/>
      <c r="H2" s="109"/>
    </row>
    <row r="3" spans="1:12" ht="12.75">
      <c r="A3" s="52"/>
      <c r="B3" s="610"/>
      <c r="C3" s="610"/>
      <c r="D3" s="109"/>
      <c r="E3" s="102"/>
      <c r="F3" s="6"/>
      <c r="G3" s="6"/>
      <c r="H3" s="6"/>
      <c r="I3" s="6"/>
      <c r="J3" s="6"/>
      <c r="K3" s="6"/>
      <c r="L3" s="6"/>
    </row>
    <row r="4" spans="1:12" ht="13.5" thickBot="1">
      <c r="A4" s="530" t="s">
        <v>310</v>
      </c>
      <c r="B4" s="76">
        <v>44561</v>
      </c>
      <c r="C4" s="77">
        <v>44196</v>
      </c>
      <c r="D4" s="109"/>
    </row>
    <row r="5" spans="1:12" ht="12.75">
      <c r="A5" s="6" t="s">
        <v>330</v>
      </c>
      <c r="B5" s="482">
        <v>-10.4</v>
      </c>
      <c r="C5" s="483">
        <v>-9.2999999999999972</v>
      </c>
      <c r="D5" s="109"/>
    </row>
    <row r="6" spans="1:12" ht="12.75">
      <c r="A6" s="6" t="s">
        <v>331</v>
      </c>
      <c r="B6" s="482">
        <v>-27.5</v>
      </c>
      <c r="C6" s="483">
        <v>-7.1999999999999993</v>
      </c>
      <c r="D6" s="109"/>
    </row>
    <row r="7" spans="1:12" ht="12.75">
      <c r="A7" s="6" t="s">
        <v>332</v>
      </c>
      <c r="B7" s="484">
        <v>1.6</v>
      </c>
      <c r="C7" s="483">
        <v>-0.7</v>
      </c>
      <c r="D7" s="109"/>
    </row>
    <row r="8" spans="1:12" ht="12.75">
      <c r="A8" s="6" t="s">
        <v>333</v>
      </c>
      <c r="B8" s="482">
        <v>22.6</v>
      </c>
      <c r="C8" s="483">
        <v>18.900000000000013</v>
      </c>
      <c r="D8" s="109"/>
    </row>
    <row r="9" spans="1:12" ht="12.75">
      <c r="A9" s="6" t="s">
        <v>334</v>
      </c>
      <c r="B9" s="482">
        <v>23.6</v>
      </c>
      <c r="C9" s="483">
        <v>1.8</v>
      </c>
      <c r="D9" s="109"/>
    </row>
    <row r="10" spans="1:12" ht="12.75">
      <c r="A10" s="574" t="s">
        <v>335</v>
      </c>
      <c r="B10" s="555">
        <f>SUM(B5:B9)</f>
        <v>9.9000000000000057</v>
      </c>
      <c r="C10" s="557">
        <f>SUM(C5:C9)</f>
        <v>3.5000000000000169</v>
      </c>
      <c r="D10" s="109"/>
    </row>
    <row r="11" spans="1:12" ht="12.75">
      <c r="A11" s="6"/>
      <c r="B11" s="247"/>
      <c r="C11" s="556"/>
      <c r="D11" s="109"/>
    </row>
    <row r="12" spans="1:12" ht="12.75">
      <c r="A12" s="6" t="s">
        <v>336</v>
      </c>
      <c r="B12" s="247"/>
      <c r="C12" s="556"/>
      <c r="D12" s="109"/>
    </row>
    <row r="13" spans="1:12" ht="12.75">
      <c r="A13" s="6" t="s">
        <v>337</v>
      </c>
      <c r="B13" s="482">
        <v>10.301970000000001</v>
      </c>
      <c r="C13" s="483">
        <v>7.4</v>
      </c>
      <c r="D13" s="109"/>
      <c r="E13" s="558"/>
    </row>
    <row r="14" spans="1:12" ht="12.75">
      <c r="A14" s="6" t="s">
        <v>338</v>
      </c>
      <c r="B14" s="482">
        <v>-2.2741929999999999</v>
      </c>
      <c r="C14" s="483">
        <v>-0.3</v>
      </c>
      <c r="D14" s="109"/>
      <c r="E14" s="558"/>
    </row>
    <row r="15" spans="1:12" ht="12.75">
      <c r="A15" s="6" t="s">
        <v>339</v>
      </c>
      <c r="B15" s="482">
        <v>2.0603349999999998</v>
      </c>
      <c r="C15" s="483">
        <v>3.4</v>
      </c>
      <c r="D15" s="109"/>
      <c r="E15" s="558"/>
    </row>
    <row r="16" spans="1:12" ht="12.75">
      <c r="A16" s="6" t="s">
        <v>340</v>
      </c>
      <c r="B16" s="482">
        <v>4.7482519999999999</v>
      </c>
      <c r="C16" s="483">
        <v>0.6</v>
      </c>
      <c r="D16" s="109"/>
      <c r="E16" s="558"/>
    </row>
    <row r="17" spans="1:8" ht="12.75">
      <c r="A17" s="6" t="s">
        <v>341</v>
      </c>
      <c r="B17" s="482">
        <v>-3.555345</v>
      </c>
      <c r="C17" s="483">
        <v>-5.6</v>
      </c>
      <c r="D17" s="109"/>
      <c r="E17" s="558"/>
    </row>
    <row r="18" spans="1:8" ht="12.75">
      <c r="A18" s="78" t="s">
        <v>342</v>
      </c>
      <c r="B18" s="485">
        <v>-1.420771</v>
      </c>
      <c r="C18" s="486">
        <v>-2</v>
      </c>
      <c r="D18" s="109"/>
      <c r="E18" s="558"/>
    </row>
    <row r="19" spans="1:8" ht="12.75">
      <c r="A19" s="574" t="s">
        <v>335</v>
      </c>
      <c r="B19" s="555">
        <f>SUM(B13:B18)</f>
        <v>9.8602480000000003</v>
      </c>
      <c r="C19" s="557">
        <f>SUM(C13:C18)</f>
        <v>3.5</v>
      </c>
      <c r="D19" s="109"/>
    </row>
    <row r="20" spans="1:8" ht="12.75">
      <c r="A20" s="6"/>
      <c r="B20" s="247"/>
      <c r="C20" s="556"/>
      <c r="D20" s="109"/>
    </row>
    <row r="21" spans="1:8" ht="12.75">
      <c r="A21" s="6" t="s">
        <v>343</v>
      </c>
      <c r="B21" s="247"/>
      <c r="C21" s="556"/>
      <c r="D21" s="109"/>
    </row>
    <row r="22" spans="1:8" ht="12.75">
      <c r="A22" s="6" t="s">
        <v>344</v>
      </c>
      <c r="B22" s="482">
        <v>10.1</v>
      </c>
      <c r="C22" s="483">
        <v>3.8</v>
      </c>
      <c r="D22" s="109"/>
    </row>
    <row r="23" spans="1:8" ht="12.75">
      <c r="A23" s="6" t="s">
        <v>345</v>
      </c>
      <c r="B23" s="482">
        <v>-0.2</v>
      </c>
      <c r="C23" s="483">
        <v>-0.3</v>
      </c>
      <c r="D23" s="109"/>
    </row>
    <row r="24" spans="1:8" ht="12.75">
      <c r="A24" s="574" t="s">
        <v>335</v>
      </c>
      <c r="B24" s="555">
        <f>SUM(B22:B23)</f>
        <v>9.9</v>
      </c>
      <c r="C24" s="557">
        <f>SUM(C22:C23)</f>
        <v>3.5</v>
      </c>
      <c r="D24" s="109"/>
    </row>
    <row r="26" spans="1:8" ht="12.75">
      <c r="A26" s="6" t="s">
        <v>346</v>
      </c>
      <c r="B26" s="6"/>
      <c r="C26" s="6"/>
      <c r="D26" s="6"/>
      <c r="E26" s="6"/>
      <c r="F26" s="105"/>
      <c r="G26" s="105"/>
      <c r="H26" s="105"/>
    </row>
    <row r="27" spans="1:8" ht="12.75">
      <c r="A27" s="6" t="s">
        <v>347</v>
      </c>
      <c r="B27" s="6"/>
      <c r="C27" s="6"/>
      <c r="D27" s="6"/>
      <c r="E27" s="6"/>
      <c r="F27" s="105"/>
      <c r="G27" s="105"/>
      <c r="H27" s="105"/>
    </row>
    <row r="28" spans="1:8" ht="12.75">
      <c r="A28" s="6" t="s">
        <v>348</v>
      </c>
      <c r="B28" s="6"/>
      <c r="C28" s="6"/>
      <c r="D28" s="6"/>
      <c r="E28" s="6"/>
      <c r="F28" s="105"/>
      <c r="G28" s="105"/>
      <c r="H28" s="105"/>
    </row>
    <row r="29" spans="1:8" ht="12.75">
      <c r="A29" s="6"/>
      <c r="B29" s="6"/>
      <c r="C29" s="6"/>
      <c r="D29" s="6"/>
      <c r="E29" s="6"/>
      <c r="F29" s="105"/>
      <c r="G29" s="105"/>
      <c r="H29" s="105"/>
    </row>
    <row r="30" spans="1:8" ht="12.75">
      <c r="A30" s="6" t="s">
        <v>349</v>
      </c>
      <c r="B30" s="6"/>
      <c r="C30" s="6"/>
      <c r="D30" s="6"/>
      <c r="E30" s="6"/>
      <c r="F30" s="105"/>
      <c r="G30" s="105"/>
      <c r="H30" s="105"/>
    </row>
    <row r="31" spans="1:8" ht="12.75">
      <c r="A31" s="6"/>
      <c r="B31" s="6"/>
      <c r="C31" s="6"/>
      <c r="D31" s="6"/>
      <c r="E31" s="6"/>
      <c r="F31" s="105"/>
      <c r="G31" s="105"/>
      <c r="H31" s="105"/>
    </row>
    <row r="32" spans="1:8" ht="12.75">
      <c r="A32" s="6"/>
      <c r="B32" s="6"/>
      <c r="C32" s="6"/>
      <c r="D32" s="6"/>
      <c r="E32" s="6"/>
      <c r="F32" s="105"/>
      <c r="G32" s="105"/>
      <c r="H32" s="105"/>
    </row>
    <row r="33" spans="1:5">
      <c r="A33" s="6"/>
      <c r="B33" s="6"/>
      <c r="C33" s="6"/>
      <c r="D33" s="6"/>
      <c r="E33" s="6"/>
    </row>
  </sheetData>
  <mergeCells count="1">
    <mergeCell ref="B3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P51"/>
  <sheetViews>
    <sheetView zoomScale="80" zoomScaleNormal="80" workbookViewId="0">
      <selection activeCell="A2" sqref="A2"/>
    </sheetView>
  </sheetViews>
  <sheetFormatPr baseColWidth="10" defaultColWidth="11" defaultRowHeight="12.75"/>
  <cols>
    <col min="1" max="1" width="4.375" style="119" customWidth="1"/>
    <col min="2" max="2" width="75.25" style="119" bestFit="1" customWidth="1"/>
    <col min="3" max="6" width="35.625" style="119" customWidth="1"/>
    <col min="7" max="8" width="3.75" style="119" customWidth="1"/>
    <col min="9" max="16" width="25.625" style="119" customWidth="1"/>
    <col min="17" max="16384" width="11" style="119"/>
  </cols>
  <sheetData>
    <row r="1" spans="1:16" ht="21">
      <c r="A1" s="310" t="s">
        <v>350</v>
      </c>
    </row>
    <row r="2" spans="1:16">
      <c r="A2" s="119" t="s">
        <v>351</v>
      </c>
      <c r="I2"/>
      <c r="J2"/>
      <c r="K2"/>
      <c r="L2"/>
      <c r="M2"/>
      <c r="N2"/>
      <c r="O2"/>
      <c r="P2"/>
    </row>
    <row r="3" spans="1:16">
      <c r="I3" s="322"/>
      <c r="J3" s="322"/>
      <c r="K3" s="322"/>
      <c r="L3" s="322"/>
      <c r="M3" s="326" t="s">
        <v>352</v>
      </c>
      <c r="N3" s="322"/>
      <c r="O3" s="322"/>
      <c r="P3" s="322"/>
    </row>
    <row r="4" spans="1:16" ht="13.5" thickBot="1">
      <c r="A4" s="156">
        <v>1</v>
      </c>
      <c r="B4" s="123" t="s">
        <v>353</v>
      </c>
      <c r="C4" s="124" t="s">
        <v>354</v>
      </c>
      <c r="D4" s="124" t="s">
        <v>354</v>
      </c>
      <c r="E4" s="124" t="s">
        <v>354</v>
      </c>
      <c r="F4" s="124" t="s">
        <v>354</v>
      </c>
      <c r="I4" s="124" t="s">
        <v>355</v>
      </c>
      <c r="J4" s="124" t="s">
        <v>355</v>
      </c>
      <c r="K4" s="124" t="s">
        <v>355</v>
      </c>
      <c r="L4" s="124" t="s">
        <v>355</v>
      </c>
      <c r="M4" s="124" t="s">
        <v>355</v>
      </c>
      <c r="N4" s="124" t="s">
        <v>355</v>
      </c>
      <c r="O4" s="124" t="s">
        <v>355</v>
      </c>
      <c r="P4" s="124" t="s">
        <v>355</v>
      </c>
    </row>
    <row r="5" spans="1:16">
      <c r="A5" s="125">
        <v>2</v>
      </c>
      <c r="B5" s="120" t="s">
        <v>356</v>
      </c>
      <c r="C5" s="114" t="s">
        <v>357</v>
      </c>
      <c r="D5" s="114" t="s">
        <v>358</v>
      </c>
      <c r="E5" s="114" t="s">
        <v>359</v>
      </c>
      <c r="F5" s="114" t="s">
        <v>360</v>
      </c>
      <c r="H5" s="38"/>
      <c r="I5" s="114" t="s">
        <v>361</v>
      </c>
      <c r="J5" s="114" t="s">
        <v>362</v>
      </c>
      <c r="K5" s="114" t="s">
        <v>363</v>
      </c>
      <c r="L5" s="114" t="s">
        <v>364</v>
      </c>
      <c r="M5" s="114" t="s">
        <v>365</v>
      </c>
      <c r="N5" s="114" t="s">
        <v>366</v>
      </c>
      <c r="O5" s="114" t="s">
        <v>367</v>
      </c>
      <c r="P5" s="114" t="s">
        <v>368</v>
      </c>
    </row>
    <row r="6" spans="1:16">
      <c r="A6" s="125">
        <v>3</v>
      </c>
      <c r="B6" s="120" t="s">
        <v>369</v>
      </c>
      <c r="C6" s="114"/>
      <c r="D6" s="114"/>
      <c r="E6" s="114"/>
      <c r="F6" s="114"/>
      <c r="H6" s="38"/>
      <c r="I6" s="114" t="s">
        <v>370</v>
      </c>
      <c r="J6" s="114" t="s">
        <v>370</v>
      </c>
      <c r="K6" s="114" t="s">
        <v>370</v>
      </c>
      <c r="L6" s="114" t="s">
        <v>370</v>
      </c>
      <c r="M6" s="114" t="s">
        <v>370</v>
      </c>
      <c r="N6" s="114" t="s">
        <v>370</v>
      </c>
      <c r="O6" s="114" t="s">
        <v>370</v>
      </c>
      <c r="P6" s="114" t="s">
        <v>370</v>
      </c>
    </row>
    <row r="7" spans="1:16" ht="13.5" customHeight="1" thickBot="1">
      <c r="A7" s="156"/>
      <c r="B7" s="167" t="s">
        <v>371</v>
      </c>
      <c r="C7" s="122"/>
      <c r="D7" s="122"/>
      <c r="E7" s="122"/>
      <c r="F7" s="122"/>
      <c r="H7" s="38"/>
      <c r="I7" s="164"/>
      <c r="J7" s="164"/>
      <c r="K7" s="164"/>
      <c r="L7" s="164"/>
      <c r="M7" s="166"/>
      <c r="N7" s="166"/>
      <c r="O7" s="166"/>
      <c r="P7" s="166"/>
    </row>
    <row r="8" spans="1:16">
      <c r="A8" s="125">
        <v>4</v>
      </c>
      <c r="B8" s="120" t="s">
        <v>372</v>
      </c>
      <c r="C8" s="114" t="s">
        <v>373</v>
      </c>
      <c r="D8" s="114" t="s">
        <v>374</v>
      </c>
      <c r="E8" s="114" t="s">
        <v>373</v>
      </c>
      <c r="F8" s="114" t="s">
        <v>374</v>
      </c>
      <c r="H8" s="38"/>
      <c r="I8" s="114" t="s">
        <v>375</v>
      </c>
      <c r="J8" s="114" t="s">
        <v>375</v>
      </c>
      <c r="K8" s="114" t="s">
        <v>375</v>
      </c>
      <c r="L8" s="114" t="s">
        <v>375</v>
      </c>
      <c r="M8" s="114" t="s">
        <v>376</v>
      </c>
      <c r="N8" s="114" t="s">
        <v>376</v>
      </c>
      <c r="O8" s="114" t="s">
        <v>376</v>
      </c>
      <c r="P8" s="114" t="s">
        <v>376</v>
      </c>
    </row>
    <row r="9" spans="1:16">
      <c r="A9" s="125">
        <v>5</v>
      </c>
      <c r="B9" s="120" t="s">
        <v>377</v>
      </c>
      <c r="C9" s="114" t="s">
        <v>373</v>
      </c>
      <c r="D9" s="114" t="s">
        <v>374</v>
      </c>
      <c r="E9" s="114" t="s">
        <v>373</v>
      </c>
      <c r="F9" s="114" t="s">
        <v>374</v>
      </c>
      <c r="H9" s="38"/>
      <c r="I9" s="114" t="s">
        <v>375</v>
      </c>
      <c r="J9" s="114" t="s">
        <v>375</v>
      </c>
      <c r="K9" s="114" t="s">
        <v>375</v>
      </c>
      <c r="L9" s="114" t="s">
        <v>375</v>
      </c>
      <c r="M9" s="114" t="s">
        <v>376</v>
      </c>
      <c r="N9" s="114" t="s">
        <v>376</v>
      </c>
      <c r="O9" s="114" t="s">
        <v>376</v>
      </c>
      <c r="P9" s="114" t="s">
        <v>376</v>
      </c>
    </row>
    <row r="10" spans="1:16">
      <c r="A10" s="125">
        <v>6</v>
      </c>
      <c r="B10" s="120" t="s">
        <v>378</v>
      </c>
      <c r="C10" s="114" t="s">
        <v>379</v>
      </c>
      <c r="D10" s="114" t="s">
        <v>379</v>
      </c>
      <c r="E10" s="114" t="s">
        <v>379</v>
      </c>
      <c r="F10" s="114" t="s">
        <v>379</v>
      </c>
      <c r="I10" s="114" t="s">
        <v>380</v>
      </c>
      <c r="J10" s="114" t="s">
        <v>380</v>
      </c>
      <c r="K10" s="114" t="s">
        <v>380</v>
      </c>
      <c r="L10" s="114" t="s">
        <v>380</v>
      </c>
      <c r="M10" s="114" t="s">
        <v>380</v>
      </c>
      <c r="N10" s="114" t="s">
        <v>380</v>
      </c>
      <c r="O10" s="114" t="s">
        <v>380</v>
      </c>
      <c r="P10" s="114" t="s">
        <v>380</v>
      </c>
    </row>
    <row r="11" spans="1:16">
      <c r="A11" s="125">
        <v>7</v>
      </c>
      <c r="B11" s="38" t="s">
        <v>381</v>
      </c>
      <c r="C11" s="93" t="s">
        <v>159</v>
      </c>
      <c r="D11" s="93" t="s">
        <v>382</v>
      </c>
      <c r="E11" s="93" t="s">
        <v>159</v>
      </c>
      <c r="F11" s="93" t="s">
        <v>382</v>
      </c>
      <c r="I11" s="114" t="s">
        <v>159</v>
      </c>
      <c r="J11" s="114" t="s">
        <v>159</v>
      </c>
      <c r="K11" s="114" t="s">
        <v>159</v>
      </c>
      <c r="L11" s="114" t="s">
        <v>159</v>
      </c>
      <c r="M11" s="114" t="s">
        <v>383</v>
      </c>
      <c r="N11" s="114" t="s">
        <v>383</v>
      </c>
      <c r="O11" s="114" t="s">
        <v>383</v>
      </c>
      <c r="P11" s="114" t="s">
        <v>383</v>
      </c>
    </row>
    <row r="12" spans="1:16">
      <c r="A12" s="125">
        <v>8</v>
      </c>
      <c r="B12" s="38" t="s">
        <v>384</v>
      </c>
      <c r="C12" s="114">
        <v>225000000</v>
      </c>
      <c r="D12" s="114">
        <v>300000000</v>
      </c>
      <c r="E12" s="114">
        <v>100000000</v>
      </c>
      <c r="F12" s="114">
        <v>100000000</v>
      </c>
      <c r="I12" s="114">
        <v>200000000</v>
      </c>
      <c r="J12" s="114">
        <v>250000000</v>
      </c>
      <c r="K12" s="114">
        <v>100000000</v>
      </c>
      <c r="L12" s="114">
        <v>350000000</v>
      </c>
      <c r="M12" s="114">
        <v>250000000</v>
      </c>
      <c r="N12" s="114">
        <v>475000000</v>
      </c>
      <c r="O12" s="114">
        <v>400000000</v>
      </c>
      <c r="P12" s="114">
        <v>300000000</v>
      </c>
    </row>
    <row r="13" spans="1:16">
      <c r="A13" s="125">
        <v>9</v>
      </c>
      <c r="B13" s="38" t="s">
        <v>385</v>
      </c>
      <c r="C13" s="114">
        <v>225000000</v>
      </c>
      <c r="D13" s="114">
        <v>300000000</v>
      </c>
      <c r="E13" s="114">
        <v>100000000</v>
      </c>
      <c r="F13" s="114">
        <v>100000000</v>
      </c>
      <c r="I13" s="114">
        <v>200000000</v>
      </c>
      <c r="J13" s="114">
        <v>250000000</v>
      </c>
      <c r="K13" s="114">
        <v>100000000</v>
      </c>
      <c r="L13" s="114">
        <v>350000000</v>
      </c>
      <c r="M13" s="114">
        <v>250000000</v>
      </c>
      <c r="N13" s="114">
        <v>475000000</v>
      </c>
      <c r="O13" s="114">
        <v>400000000</v>
      </c>
      <c r="P13" s="114">
        <v>300000000</v>
      </c>
    </row>
    <row r="14" spans="1:16">
      <c r="A14" s="125" t="s">
        <v>386</v>
      </c>
      <c r="B14" s="38" t="s">
        <v>387</v>
      </c>
      <c r="C14" s="114">
        <v>100</v>
      </c>
      <c r="D14" s="114">
        <v>100</v>
      </c>
      <c r="E14" s="114">
        <v>100</v>
      </c>
      <c r="F14" s="114">
        <v>100</v>
      </c>
      <c r="I14" s="114">
        <v>100</v>
      </c>
      <c r="J14" s="114">
        <v>100</v>
      </c>
      <c r="K14" s="114">
        <v>100</v>
      </c>
      <c r="L14" s="114">
        <v>100</v>
      </c>
      <c r="M14" s="114">
        <v>100</v>
      </c>
      <c r="N14" s="114">
        <v>100</v>
      </c>
      <c r="O14" s="114">
        <v>100</v>
      </c>
      <c r="P14" s="114">
        <v>100</v>
      </c>
    </row>
    <row r="15" spans="1:16">
      <c r="A15" s="125" t="s">
        <v>388</v>
      </c>
      <c r="B15" s="38" t="s">
        <v>389</v>
      </c>
      <c r="C15" s="114">
        <v>100</v>
      </c>
      <c r="D15" s="114">
        <v>100</v>
      </c>
      <c r="E15" s="114">
        <v>100</v>
      </c>
      <c r="F15" s="114">
        <v>100</v>
      </c>
      <c r="I15" s="114">
        <v>100</v>
      </c>
      <c r="J15" s="114">
        <v>100</v>
      </c>
      <c r="K15" s="114">
        <v>100</v>
      </c>
      <c r="L15" s="114">
        <v>100</v>
      </c>
      <c r="M15" s="114">
        <v>100</v>
      </c>
      <c r="N15" s="114">
        <v>100</v>
      </c>
      <c r="O15" s="114">
        <v>100</v>
      </c>
      <c r="P15" s="114">
        <v>100</v>
      </c>
    </row>
    <row r="16" spans="1:16">
      <c r="A16" s="125">
        <v>10</v>
      </c>
      <c r="B16" s="38" t="s">
        <v>390</v>
      </c>
      <c r="C16" s="114" t="s">
        <v>391</v>
      </c>
      <c r="D16" s="114" t="s">
        <v>391</v>
      </c>
      <c r="E16" s="114" t="s">
        <v>391</v>
      </c>
      <c r="F16" s="114" t="s">
        <v>391</v>
      </c>
      <c r="I16" s="114" t="s">
        <v>392</v>
      </c>
      <c r="J16" s="114" t="s">
        <v>392</v>
      </c>
      <c r="K16" s="114" t="s">
        <v>392</v>
      </c>
      <c r="L16" s="114" t="s">
        <v>392</v>
      </c>
      <c r="M16" s="114" t="s">
        <v>391</v>
      </c>
      <c r="N16" s="114" t="s">
        <v>391</v>
      </c>
      <c r="O16" s="114" t="s">
        <v>391</v>
      </c>
      <c r="P16" s="114" t="s">
        <v>391</v>
      </c>
    </row>
    <row r="17" spans="1:16">
      <c r="A17" s="125">
        <v>11</v>
      </c>
      <c r="B17" s="38" t="s">
        <v>393</v>
      </c>
      <c r="C17" s="162">
        <v>43398</v>
      </c>
      <c r="D17" s="162">
        <v>43817</v>
      </c>
      <c r="E17" s="162">
        <v>44621</v>
      </c>
      <c r="F17" s="162">
        <v>44621</v>
      </c>
      <c r="I17" s="162">
        <v>44069</v>
      </c>
      <c r="J17" s="162">
        <v>44322</v>
      </c>
      <c r="K17" s="162">
        <v>43070</v>
      </c>
      <c r="L17" s="162">
        <v>43585</v>
      </c>
      <c r="M17" s="162">
        <v>43273</v>
      </c>
      <c r="N17" s="162">
        <v>43406</v>
      </c>
      <c r="O17" s="162">
        <v>43381</v>
      </c>
      <c r="P17" s="162">
        <v>43489</v>
      </c>
    </row>
    <row r="18" spans="1:16">
      <c r="A18" s="125">
        <v>12</v>
      </c>
      <c r="B18" s="38" t="s">
        <v>394</v>
      </c>
      <c r="C18" s="114" t="s">
        <v>395</v>
      </c>
      <c r="D18" s="114" t="s">
        <v>154</v>
      </c>
      <c r="E18" s="114" t="s">
        <v>395</v>
      </c>
      <c r="F18" s="114" t="s">
        <v>154</v>
      </c>
      <c r="I18" s="114" t="s">
        <v>395</v>
      </c>
      <c r="J18" s="114" t="s">
        <v>395</v>
      </c>
      <c r="K18" s="114" t="s">
        <v>395</v>
      </c>
      <c r="L18" s="114" t="s">
        <v>395</v>
      </c>
      <c r="M18" s="114" t="s">
        <v>154</v>
      </c>
      <c r="N18" s="114" t="s">
        <v>154</v>
      </c>
      <c r="O18" s="114" t="s">
        <v>154</v>
      </c>
      <c r="P18" s="114" t="s">
        <v>154</v>
      </c>
    </row>
    <row r="19" spans="1:16">
      <c r="A19" s="125">
        <v>13</v>
      </c>
      <c r="B19" s="38" t="s">
        <v>396</v>
      </c>
      <c r="C19" s="162" t="s">
        <v>397</v>
      </c>
      <c r="D19" s="162">
        <v>47470</v>
      </c>
      <c r="E19" s="162" t="s">
        <v>397</v>
      </c>
      <c r="F19" s="162">
        <v>48366</v>
      </c>
      <c r="I19" s="162"/>
      <c r="J19" s="162"/>
      <c r="K19" s="162"/>
      <c r="L19" s="162"/>
      <c r="M19" s="162">
        <v>46926</v>
      </c>
      <c r="N19" s="162">
        <v>47059</v>
      </c>
      <c r="O19" s="162">
        <v>47764</v>
      </c>
      <c r="P19" s="162">
        <v>47142</v>
      </c>
    </row>
    <row r="20" spans="1:16">
      <c r="A20" s="125">
        <v>14</v>
      </c>
      <c r="B20" s="38" t="s">
        <v>398</v>
      </c>
      <c r="C20" s="114" t="s">
        <v>399</v>
      </c>
      <c r="D20" s="114" t="s">
        <v>399</v>
      </c>
      <c r="E20" s="114" t="s">
        <v>399</v>
      </c>
      <c r="F20" s="114" t="s">
        <v>399</v>
      </c>
      <c r="I20" s="162" t="s">
        <v>399</v>
      </c>
      <c r="J20" s="162" t="s">
        <v>399</v>
      </c>
      <c r="K20" s="162" t="s">
        <v>399</v>
      </c>
      <c r="L20" s="162" t="s">
        <v>399</v>
      </c>
      <c r="M20" s="162" t="s">
        <v>399</v>
      </c>
      <c r="N20" s="162" t="s">
        <v>399</v>
      </c>
      <c r="O20" s="162" t="s">
        <v>399</v>
      </c>
      <c r="P20" s="162" t="s">
        <v>399</v>
      </c>
    </row>
    <row r="21" spans="1:16" ht="22.5" customHeight="1">
      <c r="A21" s="125">
        <v>15</v>
      </c>
      <c r="B21" s="38" t="s">
        <v>400</v>
      </c>
      <c r="C21" s="162">
        <v>45224</v>
      </c>
      <c r="D21" s="162">
        <v>45644</v>
      </c>
      <c r="E21" s="162" t="s">
        <v>401</v>
      </c>
      <c r="F21" s="162" t="s">
        <v>401</v>
      </c>
      <c r="I21" s="162">
        <v>45895</v>
      </c>
      <c r="J21" s="162">
        <v>46148</v>
      </c>
      <c r="K21" s="162">
        <v>44896</v>
      </c>
      <c r="L21" s="162">
        <v>45412</v>
      </c>
      <c r="M21" s="162">
        <v>45099</v>
      </c>
      <c r="N21" s="162">
        <v>45232</v>
      </c>
      <c r="O21" s="162">
        <v>45938</v>
      </c>
      <c r="P21" s="162">
        <v>45315</v>
      </c>
    </row>
    <row r="22" spans="1:16">
      <c r="A22" s="125">
        <v>16</v>
      </c>
      <c r="B22" s="38" t="s">
        <v>402</v>
      </c>
      <c r="C22" s="114" t="s">
        <v>403</v>
      </c>
      <c r="D22" s="114" t="s">
        <v>403</v>
      </c>
      <c r="E22" s="114" t="s">
        <v>404</v>
      </c>
      <c r="F22" s="114" t="s">
        <v>404</v>
      </c>
      <c r="I22" s="114" t="s">
        <v>403</v>
      </c>
      <c r="J22" s="114" t="s">
        <v>403</v>
      </c>
      <c r="K22" s="114" t="s">
        <v>403</v>
      </c>
      <c r="L22" s="114" t="s">
        <v>403</v>
      </c>
      <c r="M22" s="114" t="s">
        <v>403</v>
      </c>
      <c r="N22" s="114" t="s">
        <v>403</v>
      </c>
      <c r="O22" s="114" t="s">
        <v>403</v>
      </c>
      <c r="P22" s="114" t="s">
        <v>403</v>
      </c>
    </row>
    <row r="23" spans="1:16" ht="13.5" thickBot="1">
      <c r="A23" s="156"/>
      <c r="B23" s="123" t="s">
        <v>405</v>
      </c>
      <c r="C23" s="122"/>
      <c r="D23" s="122"/>
      <c r="E23" s="122"/>
      <c r="F23" s="122"/>
      <c r="I23" s="165"/>
      <c r="J23" s="165"/>
      <c r="K23" s="165"/>
      <c r="L23" s="165"/>
      <c r="M23" s="165"/>
      <c r="N23" s="165"/>
      <c r="O23" s="165"/>
      <c r="P23" s="165"/>
    </row>
    <row r="24" spans="1:16">
      <c r="A24" s="125">
        <v>17</v>
      </c>
      <c r="B24" s="38" t="s">
        <v>406</v>
      </c>
      <c r="C24" s="114" t="s">
        <v>407</v>
      </c>
      <c r="D24" s="114" t="s">
        <v>407</v>
      </c>
      <c r="E24" s="114" t="s">
        <v>407</v>
      </c>
      <c r="F24" s="114" t="s">
        <v>407</v>
      </c>
      <c r="I24" s="114" t="s">
        <v>408</v>
      </c>
      <c r="J24" s="114" t="s">
        <v>408</v>
      </c>
      <c r="K24" s="114" t="s">
        <v>408</v>
      </c>
      <c r="L24" s="114" t="s">
        <v>408</v>
      </c>
      <c r="M24" s="114" t="s">
        <v>408</v>
      </c>
      <c r="N24" s="114" t="s">
        <v>408</v>
      </c>
      <c r="O24" s="114" t="s">
        <v>408</v>
      </c>
      <c r="P24" s="114" t="s">
        <v>408</v>
      </c>
    </row>
    <row r="25" spans="1:16" ht="25.5" customHeight="1">
      <c r="A25" s="39">
        <v>18</v>
      </c>
      <c r="B25" s="38" t="s">
        <v>409</v>
      </c>
      <c r="C25" s="121" t="s">
        <v>778</v>
      </c>
      <c r="D25" s="121" t="s">
        <v>779</v>
      </c>
      <c r="E25" s="121" t="s">
        <v>780</v>
      </c>
      <c r="F25" s="121" t="s">
        <v>781</v>
      </c>
      <c r="I25" s="114" t="s">
        <v>410</v>
      </c>
      <c r="J25" s="114" t="s">
        <v>411</v>
      </c>
      <c r="K25" s="114" t="s">
        <v>412</v>
      </c>
      <c r="L25" s="114" t="s">
        <v>413</v>
      </c>
      <c r="M25" s="114" t="s">
        <v>414</v>
      </c>
      <c r="N25" s="114" t="s">
        <v>415</v>
      </c>
      <c r="O25" s="114" t="s">
        <v>416</v>
      </c>
      <c r="P25" s="114" t="s">
        <v>417</v>
      </c>
    </row>
    <row r="26" spans="1:16">
      <c r="A26" s="125">
        <v>19</v>
      </c>
      <c r="B26" s="38" t="s">
        <v>418</v>
      </c>
      <c r="C26" s="114" t="s">
        <v>419</v>
      </c>
      <c r="D26" s="114" t="s">
        <v>419</v>
      </c>
      <c r="E26" s="114" t="s">
        <v>419</v>
      </c>
      <c r="F26" s="114" t="s">
        <v>419</v>
      </c>
      <c r="I26" s="114" t="s">
        <v>419</v>
      </c>
      <c r="J26" s="114" t="s">
        <v>419</v>
      </c>
      <c r="K26" s="114" t="s">
        <v>419</v>
      </c>
      <c r="L26" s="114" t="s">
        <v>419</v>
      </c>
      <c r="M26" s="114" t="s">
        <v>419</v>
      </c>
      <c r="N26" s="114" t="s">
        <v>419</v>
      </c>
      <c r="O26" s="114" t="s">
        <v>419</v>
      </c>
      <c r="P26" s="114" t="s">
        <v>419</v>
      </c>
    </row>
    <row r="27" spans="1:16">
      <c r="A27" s="125" t="s">
        <v>420</v>
      </c>
      <c r="B27" s="38" t="s">
        <v>421</v>
      </c>
      <c r="C27" s="114" t="s">
        <v>422</v>
      </c>
      <c r="D27" s="114" t="s">
        <v>423</v>
      </c>
      <c r="E27" s="114" t="s">
        <v>422</v>
      </c>
      <c r="F27" s="114" t="s">
        <v>423</v>
      </c>
      <c r="I27" s="114" t="s">
        <v>422</v>
      </c>
      <c r="J27" s="114" t="s">
        <v>422</v>
      </c>
      <c r="K27" s="114" t="s">
        <v>422</v>
      </c>
      <c r="L27" s="114" t="s">
        <v>422</v>
      </c>
      <c r="M27" s="114" t="s">
        <v>423</v>
      </c>
      <c r="N27" s="114" t="s">
        <v>423</v>
      </c>
      <c r="O27" s="114" t="s">
        <v>423</v>
      </c>
      <c r="P27" s="114" t="s">
        <v>423</v>
      </c>
    </row>
    <row r="28" spans="1:16">
      <c r="A28" s="125" t="s">
        <v>424</v>
      </c>
      <c r="B28" s="38" t="s">
        <v>425</v>
      </c>
      <c r="C28" s="114" t="s">
        <v>422</v>
      </c>
      <c r="D28" s="114" t="s">
        <v>423</v>
      </c>
      <c r="E28" s="114" t="s">
        <v>422</v>
      </c>
      <c r="F28" s="114" t="s">
        <v>423</v>
      </c>
      <c r="I28" s="114" t="s">
        <v>422</v>
      </c>
      <c r="J28" s="114" t="s">
        <v>422</v>
      </c>
      <c r="K28" s="114" t="s">
        <v>422</v>
      </c>
      <c r="L28" s="114" t="s">
        <v>422</v>
      </c>
      <c r="M28" s="114" t="s">
        <v>423</v>
      </c>
      <c r="N28" s="114" t="s">
        <v>423</v>
      </c>
      <c r="O28" s="114" t="s">
        <v>423</v>
      </c>
      <c r="P28" s="114" t="s">
        <v>423</v>
      </c>
    </row>
    <row r="29" spans="1:16" ht="36" customHeight="1">
      <c r="A29" s="39">
        <v>21</v>
      </c>
      <c r="B29" s="38" t="s">
        <v>426</v>
      </c>
      <c r="C29" s="114" t="s">
        <v>419</v>
      </c>
      <c r="D29" s="114" t="s">
        <v>419</v>
      </c>
      <c r="E29" s="114" t="s">
        <v>419</v>
      </c>
      <c r="F29" s="114" t="s">
        <v>419</v>
      </c>
      <c r="I29" s="114" t="s">
        <v>419</v>
      </c>
      <c r="J29" s="114" t="s">
        <v>419</v>
      </c>
      <c r="K29" s="114" t="s">
        <v>419</v>
      </c>
      <c r="L29" s="114" t="s">
        <v>419</v>
      </c>
      <c r="M29" s="114" t="s">
        <v>427</v>
      </c>
      <c r="N29" s="114" t="s">
        <v>427</v>
      </c>
      <c r="O29" s="114" t="s">
        <v>427</v>
      </c>
      <c r="P29" s="114" t="s">
        <v>427</v>
      </c>
    </row>
    <row r="30" spans="1:16">
      <c r="A30" s="125">
        <v>22</v>
      </c>
      <c r="B30" s="38" t="s">
        <v>428</v>
      </c>
      <c r="C30" s="114" t="s">
        <v>419</v>
      </c>
      <c r="D30" s="114" t="s">
        <v>419</v>
      </c>
      <c r="E30" s="114" t="s">
        <v>419</v>
      </c>
      <c r="F30" s="114" t="s">
        <v>419</v>
      </c>
      <c r="I30" s="114" t="s">
        <v>429</v>
      </c>
      <c r="J30" s="114" t="s">
        <v>429</v>
      </c>
      <c r="K30" s="114" t="s">
        <v>429</v>
      </c>
      <c r="L30" s="114" t="s">
        <v>429</v>
      </c>
      <c r="M30" s="114" t="s">
        <v>430</v>
      </c>
      <c r="N30" s="114" t="s">
        <v>430</v>
      </c>
      <c r="O30" s="114" t="s">
        <v>430</v>
      </c>
      <c r="P30" s="114" t="s">
        <v>430</v>
      </c>
    </row>
    <row r="31" spans="1:16" ht="13.5" thickBot="1">
      <c r="A31" s="156"/>
      <c r="B31" s="123" t="s">
        <v>431</v>
      </c>
      <c r="C31" s="122"/>
      <c r="D31" s="122"/>
      <c r="E31" s="122"/>
      <c r="F31" s="122"/>
      <c r="I31" s="165"/>
      <c r="J31" s="165"/>
      <c r="K31" s="165"/>
      <c r="L31" s="165"/>
      <c r="M31" s="165"/>
      <c r="N31" s="165"/>
      <c r="O31" s="165"/>
      <c r="P31" s="165"/>
    </row>
    <row r="32" spans="1:16">
      <c r="A32" s="39">
        <v>23</v>
      </c>
      <c r="B32" s="38" t="s">
        <v>432</v>
      </c>
      <c r="C32" s="114" t="s">
        <v>433</v>
      </c>
      <c r="D32" s="114" t="s">
        <v>433</v>
      </c>
      <c r="E32" s="114" t="s">
        <v>433</v>
      </c>
      <c r="F32" s="114" t="s">
        <v>433</v>
      </c>
      <c r="I32" s="93" t="s">
        <v>427</v>
      </c>
      <c r="J32" s="93" t="s">
        <v>427</v>
      </c>
      <c r="K32" s="93" t="s">
        <v>427</v>
      </c>
      <c r="L32" s="93" t="s">
        <v>427</v>
      </c>
      <c r="M32" s="114" t="s">
        <v>433</v>
      </c>
      <c r="N32" s="114" t="s">
        <v>433</v>
      </c>
      <c r="O32" s="114" t="s">
        <v>433</v>
      </c>
      <c r="P32" s="114" t="s">
        <v>433</v>
      </c>
    </row>
    <row r="33" spans="1:16" ht="168">
      <c r="A33" s="125">
        <v>24</v>
      </c>
      <c r="B33" s="38" t="s">
        <v>434</v>
      </c>
      <c r="C33" s="114" t="s">
        <v>435</v>
      </c>
      <c r="D33" s="114" t="s">
        <v>435</v>
      </c>
      <c r="E33" s="114" t="s">
        <v>435</v>
      </c>
      <c r="F33" s="114" t="s">
        <v>435</v>
      </c>
      <c r="I33" s="93" t="s">
        <v>436</v>
      </c>
      <c r="J33" s="93" t="s">
        <v>436</v>
      </c>
      <c r="K33" s="93" t="s">
        <v>436</v>
      </c>
      <c r="L33" s="93" t="s">
        <v>436</v>
      </c>
      <c r="M33" s="114" t="s">
        <v>435</v>
      </c>
      <c r="N33" s="114" t="s">
        <v>435</v>
      </c>
      <c r="O33" s="114" t="s">
        <v>435</v>
      </c>
      <c r="P33" s="114" t="s">
        <v>435</v>
      </c>
    </row>
    <row r="34" spans="1:16" ht="12.75" customHeight="1">
      <c r="A34" s="125">
        <v>25</v>
      </c>
      <c r="B34" s="38" t="s">
        <v>437</v>
      </c>
      <c r="C34" s="114" t="s">
        <v>435</v>
      </c>
      <c r="D34" s="114" t="s">
        <v>435</v>
      </c>
      <c r="E34" s="114" t="s">
        <v>435</v>
      </c>
      <c r="F34" s="114" t="s">
        <v>435</v>
      </c>
      <c r="I34" s="114" t="s">
        <v>438</v>
      </c>
      <c r="J34" s="114" t="s">
        <v>438</v>
      </c>
      <c r="K34" s="114" t="s">
        <v>438</v>
      </c>
      <c r="L34" s="114" t="s">
        <v>438</v>
      </c>
      <c r="M34" s="114" t="s">
        <v>435</v>
      </c>
      <c r="N34" s="114" t="s">
        <v>435</v>
      </c>
      <c r="O34" s="114" t="s">
        <v>435</v>
      </c>
      <c r="P34" s="114" t="s">
        <v>435</v>
      </c>
    </row>
    <row r="35" spans="1:16">
      <c r="A35" s="125">
        <v>26</v>
      </c>
      <c r="B35" s="38" t="s">
        <v>439</v>
      </c>
      <c r="C35" s="114" t="s">
        <v>435</v>
      </c>
      <c r="D35" s="114" t="s">
        <v>435</v>
      </c>
      <c r="E35" s="114" t="s">
        <v>435</v>
      </c>
      <c r="F35" s="114" t="s">
        <v>435</v>
      </c>
      <c r="I35" s="114" t="s">
        <v>438</v>
      </c>
      <c r="J35" s="114" t="s">
        <v>438</v>
      </c>
      <c r="K35" s="114" t="s">
        <v>438</v>
      </c>
      <c r="L35" s="114" t="s">
        <v>438</v>
      </c>
      <c r="M35" s="114" t="s">
        <v>435</v>
      </c>
      <c r="N35" s="114" t="s">
        <v>435</v>
      </c>
      <c r="O35" s="114" t="s">
        <v>435</v>
      </c>
      <c r="P35" s="114" t="s">
        <v>435</v>
      </c>
    </row>
    <row r="36" spans="1:16">
      <c r="A36" s="125">
        <v>27</v>
      </c>
      <c r="B36" s="38" t="s">
        <v>440</v>
      </c>
      <c r="C36" s="114" t="s">
        <v>435</v>
      </c>
      <c r="D36" s="114" t="s">
        <v>435</v>
      </c>
      <c r="E36" s="114" t="s">
        <v>435</v>
      </c>
      <c r="F36" s="114" t="s">
        <v>435</v>
      </c>
      <c r="I36" s="114" t="s">
        <v>438</v>
      </c>
      <c r="J36" s="114" t="s">
        <v>438</v>
      </c>
      <c r="K36" s="114" t="s">
        <v>438</v>
      </c>
      <c r="L36" s="114" t="s">
        <v>438</v>
      </c>
      <c r="M36" s="114" t="s">
        <v>435</v>
      </c>
      <c r="N36" s="114" t="s">
        <v>435</v>
      </c>
      <c r="O36" s="114" t="s">
        <v>435</v>
      </c>
      <c r="P36" s="114" t="s">
        <v>435</v>
      </c>
    </row>
    <row r="37" spans="1:16">
      <c r="A37" s="125">
        <v>28</v>
      </c>
      <c r="B37" s="38" t="s">
        <v>441</v>
      </c>
      <c r="C37" s="114" t="s">
        <v>435</v>
      </c>
      <c r="D37" s="114" t="s">
        <v>435</v>
      </c>
      <c r="E37" s="114" t="s">
        <v>435</v>
      </c>
      <c r="F37" s="114" t="s">
        <v>435</v>
      </c>
      <c r="I37" s="114" t="s">
        <v>438</v>
      </c>
      <c r="J37" s="114" t="s">
        <v>438</v>
      </c>
      <c r="K37" s="114" t="s">
        <v>438</v>
      </c>
      <c r="L37" s="114" t="s">
        <v>438</v>
      </c>
      <c r="M37" s="114" t="s">
        <v>435</v>
      </c>
      <c r="N37" s="114" t="s">
        <v>435</v>
      </c>
      <c r="O37" s="114" t="s">
        <v>435</v>
      </c>
      <c r="P37" s="114" t="s">
        <v>435</v>
      </c>
    </row>
    <row r="38" spans="1:16">
      <c r="A38" s="125">
        <v>29</v>
      </c>
      <c r="B38" s="38" t="s">
        <v>442</v>
      </c>
      <c r="C38" s="114" t="s">
        <v>435</v>
      </c>
      <c r="D38" s="114" t="s">
        <v>435</v>
      </c>
      <c r="E38" s="114" t="s">
        <v>435</v>
      </c>
      <c r="F38" s="114" t="s">
        <v>435</v>
      </c>
      <c r="I38" s="114" t="s">
        <v>438</v>
      </c>
      <c r="J38" s="114" t="s">
        <v>438</v>
      </c>
      <c r="K38" s="114" t="s">
        <v>438</v>
      </c>
      <c r="L38" s="114" t="s">
        <v>438</v>
      </c>
      <c r="M38" s="114" t="s">
        <v>435</v>
      </c>
      <c r="N38" s="114" t="s">
        <v>435</v>
      </c>
      <c r="O38" s="114" t="s">
        <v>435</v>
      </c>
      <c r="P38" s="114" t="s">
        <v>435</v>
      </c>
    </row>
    <row r="39" spans="1:16">
      <c r="A39" s="39">
        <v>30</v>
      </c>
      <c r="B39" s="38" t="s">
        <v>443</v>
      </c>
      <c r="C39" s="114" t="s">
        <v>399</v>
      </c>
      <c r="D39" s="114" t="s">
        <v>419</v>
      </c>
      <c r="E39" s="114" t="s">
        <v>399</v>
      </c>
      <c r="F39" s="114" t="s">
        <v>419</v>
      </c>
      <c r="I39" s="93" t="s">
        <v>427</v>
      </c>
      <c r="J39" s="93" t="s">
        <v>427</v>
      </c>
      <c r="K39" s="93" t="s">
        <v>427</v>
      </c>
      <c r="L39" s="93" t="s">
        <v>427</v>
      </c>
      <c r="M39" s="114" t="s">
        <v>435</v>
      </c>
      <c r="N39" s="114" t="s">
        <v>435</v>
      </c>
      <c r="O39" s="114" t="s">
        <v>435</v>
      </c>
      <c r="P39" s="114" t="s">
        <v>435</v>
      </c>
    </row>
    <row r="40" spans="1:16" ht="216">
      <c r="A40" s="39">
        <v>31</v>
      </c>
      <c r="B40" s="38" t="s">
        <v>444</v>
      </c>
      <c r="C40" s="376" t="s">
        <v>445</v>
      </c>
      <c r="D40" s="114" t="s">
        <v>435</v>
      </c>
      <c r="E40" s="114" t="s">
        <v>446</v>
      </c>
      <c r="F40" s="114" t="s">
        <v>435</v>
      </c>
      <c r="I40" s="134" t="s">
        <v>447</v>
      </c>
      <c r="J40" s="134" t="s">
        <v>447</v>
      </c>
      <c r="K40" s="134" t="s">
        <v>447</v>
      </c>
      <c r="L40" s="134" t="s">
        <v>447</v>
      </c>
      <c r="M40" s="114" t="s">
        <v>435</v>
      </c>
      <c r="N40" s="114" t="s">
        <v>435</v>
      </c>
      <c r="O40" s="114" t="s">
        <v>435</v>
      </c>
      <c r="P40" s="114" t="s">
        <v>435</v>
      </c>
    </row>
    <row r="41" spans="1:16" ht="180">
      <c r="A41" s="39">
        <v>32</v>
      </c>
      <c r="B41" s="38" t="s">
        <v>448</v>
      </c>
      <c r="C41" s="114" t="s">
        <v>449</v>
      </c>
      <c r="D41" s="114" t="s">
        <v>435</v>
      </c>
      <c r="E41" s="114" t="s">
        <v>449</v>
      </c>
      <c r="F41" s="114" t="s">
        <v>435</v>
      </c>
      <c r="I41" s="93" t="s">
        <v>450</v>
      </c>
      <c r="J41" s="93" t="s">
        <v>450</v>
      </c>
      <c r="K41" s="93" t="s">
        <v>450</v>
      </c>
      <c r="L41" s="93" t="s">
        <v>450</v>
      </c>
      <c r="M41" s="114" t="s">
        <v>435</v>
      </c>
      <c r="N41" s="114" t="s">
        <v>435</v>
      </c>
      <c r="O41" s="114" t="s">
        <v>435</v>
      </c>
      <c r="P41" s="114" t="s">
        <v>435</v>
      </c>
    </row>
    <row r="42" spans="1:16">
      <c r="A42" s="125">
        <v>33</v>
      </c>
      <c r="B42" s="38" t="s">
        <v>451</v>
      </c>
      <c r="C42" s="114" t="s">
        <v>452</v>
      </c>
      <c r="D42" s="114" t="s">
        <v>435</v>
      </c>
      <c r="E42" s="114" t="s">
        <v>452</v>
      </c>
      <c r="F42" s="114" t="s">
        <v>435</v>
      </c>
      <c r="I42" s="114" t="s">
        <v>452</v>
      </c>
      <c r="J42" s="114" t="s">
        <v>452</v>
      </c>
      <c r="K42" s="114" t="s">
        <v>452</v>
      </c>
      <c r="L42" s="114" t="s">
        <v>452</v>
      </c>
      <c r="M42" s="114" t="s">
        <v>435</v>
      </c>
      <c r="N42" s="114" t="s">
        <v>435</v>
      </c>
      <c r="O42" s="114" t="s">
        <v>435</v>
      </c>
      <c r="P42" s="114" t="s">
        <v>435</v>
      </c>
    </row>
    <row r="43" spans="1:16" ht="72">
      <c r="A43" s="39">
        <v>34</v>
      </c>
      <c r="B43" s="38" t="s">
        <v>453</v>
      </c>
      <c r="C43" s="127" t="s">
        <v>454</v>
      </c>
      <c r="D43" s="114" t="s">
        <v>435</v>
      </c>
      <c r="E43" s="114" t="s">
        <v>454</v>
      </c>
      <c r="F43" s="114" t="s">
        <v>435</v>
      </c>
      <c r="I43" s="93" t="s">
        <v>455</v>
      </c>
      <c r="J43" s="93" t="s">
        <v>455</v>
      </c>
      <c r="K43" s="93" t="s">
        <v>455</v>
      </c>
      <c r="L43" s="93" t="s">
        <v>455</v>
      </c>
      <c r="M43" s="114"/>
      <c r="N43" s="114"/>
      <c r="O43" s="114"/>
      <c r="P43" s="114"/>
    </row>
    <row r="44" spans="1:16" ht="60">
      <c r="A44" s="39">
        <v>35</v>
      </c>
      <c r="B44" s="38" t="s">
        <v>456</v>
      </c>
      <c r="C44" s="163" t="s">
        <v>457</v>
      </c>
      <c r="D44" s="88" t="s">
        <v>458</v>
      </c>
      <c r="E44" s="88" t="s">
        <v>457</v>
      </c>
      <c r="F44" s="88" t="s">
        <v>458</v>
      </c>
      <c r="I44" s="114" t="s">
        <v>383</v>
      </c>
      <c r="J44" s="114" t="s">
        <v>383</v>
      </c>
      <c r="K44" s="114" t="s">
        <v>383</v>
      </c>
      <c r="L44" s="114" t="s">
        <v>383</v>
      </c>
      <c r="M44" s="114" t="s">
        <v>459</v>
      </c>
      <c r="N44" s="114" t="s">
        <v>459</v>
      </c>
      <c r="O44" s="114" t="s">
        <v>459</v>
      </c>
      <c r="P44" s="114" t="s">
        <v>459</v>
      </c>
    </row>
    <row r="45" spans="1:16">
      <c r="A45" s="125">
        <v>36</v>
      </c>
      <c r="B45" s="38" t="s">
        <v>460</v>
      </c>
      <c r="C45" s="114" t="s">
        <v>419</v>
      </c>
      <c r="D45" s="114" t="s">
        <v>419</v>
      </c>
      <c r="E45" s="114" t="s">
        <v>419</v>
      </c>
      <c r="F45" s="114" t="s">
        <v>419</v>
      </c>
      <c r="I45" s="114" t="s">
        <v>435</v>
      </c>
      <c r="J45" s="114" t="s">
        <v>435</v>
      </c>
      <c r="K45" s="114" t="s">
        <v>435</v>
      </c>
      <c r="L45" s="114" t="s">
        <v>435</v>
      </c>
      <c r="M45" s="114" t="s">
        <v>435</v>
      </c>
      <c r="N45" s="114" t="s">
        <v>435</v>
      </c>
      <c r="O45" s="114" t="s">
        <v>435</v>
      </c>
      <c r="P45" s="114" t="s">
        <v>435</v>
      </c>
    </row>
    <row r="46" spans="1:16" ht="12.75" customHeight="1">
      <c r="A46" s="125">
        <v>37</v>
      </c>
      <c r="B46" s="38" t="s">
        <v>461</v>
      </c>
      <c r="C46" s="114" t="s">
        <v>435</v>
      </c>
      <c r="D46" s="114" t="s">
        <v>435</v>
      </c>
      <c r="E46" s="114" t="s">
        <v>435</v>
      </c>
      <c r="F46" s="114" t="s">
        <v>435</v>
      </c>
      <c r="I46" s="114" t="s">
        <v>435</v>
      </c>
      <c r="J46" s="114" t="s">
        <v>435</v>
      </c>
      <c r="K46" s="114" t="s">
        <v>435</v>
      </c>
      <c r="L46" s="114" t="s">
        <v>435</v>
      </c>
      <c r="M46" s="114" t="s">
        <v>435</v>
      </c>
      <c r="N46" s="114" t="s">
        <v>435</v>
      </c>
      <c r="O46" s="114" t="s">
        <v>435</v>
      </c>
      <c r="P46" s="114" t="s">
        <v>435</v>
      </c>
    </row>
    <row r="47" spans="1:16">
      <c r="A47" s="38" t="s">
        <v>462</v>
      </c>
      <c r="B47" s="38"/>
      <c r="H47" s="38"/>
      <c r="I47" s="39"/>
      <c r="J47" s="39"/>
      <c r="K47" s="39"/>
    </row>
    <row r="49" spans="1:6">
      <c r="A49" s="38"/>
      <c r="B49" s="38"/>
      <c r="C49" s="191"/>
      <c r="D49" s="191"/>
      <c r="E49" s="191"/>
      <c r="F49" s="191"/>
    </row>
    <row r="50" spans="1:6">
      <c r="A50" s="38"/>
      <c r="B50" s="38"/>
      <c r="C50" s="190"/>
      <c r="D50" s="190"/>
      <c r="E50" s="190"/>
      <c r="F50" s="190"/>
    </row>
    <row r="51" spans="1:6">
      <c r="A51" s="38"/>
      <c r="B51" s="38"/>
    </row>
  </sheetData>
  <pageMargins left="0.70866141732283472" right="0.70866141732283472" top="0.74803149606299213" bottom="0.74803149606299213" header="0.31496062992125984" footer="0.31496062992125984"/>
  <pageSetup paperSize="8" scale="16" fitToWidth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G150"/>
  <sheetViews>
    <sheetView zoomScale="85" zoomScaleNormal="85" workbookViewId="0">
      <selection activeCell="C16" sqref="C16"/>
    </sheetView>
  </sheetViews>
  <sheetFormatPr baseColWidth="10" defaultColWidth="11" defaultRowHeight="12.75"/>
  <cols>
    <col min="1" max="1" width="4.5" style="38" customWidth="1"/>
    <col min="2" max="2" width="103" style="38" customWidth="1"/>
    <col min="3" max="3" width="32.5" style="38" customWidth="1"/>
    <col min="4" max="4" width="45.25" style="38" customWidth="1"/>
    <col min="5" max="5" width="32.5" style="38" customWidth="1"/>
    <col min="6" max="6" width="11" style="38"/>
    <col min="7" max="16384" width="11" style="81"/>
  </cols>
  <sheetData>
    <row r="1" spans="1:7" ht="21">
      <c r="A1" s="310" t="s">
        <v>31</v>
      </c>
    </row>
    <row r="2" spans="1:7">
      <c r="A2" s="38" t="s">
        <v>36</v>
      </c>
      <c r="G2" s="52"/>
    </row>
    <row r="3" spans="1:7" ht="15">
      <c r="A3" s="185"/>
    </row>
    <row r="4" spans="1:7" ht="15.75" thickBot="1">
      <c r="A4" s="185" t="s">
        <v>463</v>
      </c>
      <c r="B4" s="137" t="s">
        <v>464</v>
      </c>
      <c r="C4" s="132" t="s">
        <v>465</v>
      </c>
      <c r="D4" s="124" t="s">
        <v>466</v>
      </c>
      <c r="E4" s="132" t="s">
        <v>467</v>
      </c>
    </row>
    <row r="5" spans="1:7" ht="15">
      <c r="A5" s="185" t="s">
        <v>468</v>
      </c>
      <c r="B5" s="38" t="s">
        <v>469</v>
      </c>
      <c r="C5" s="5">
        <v>1120.418576</v>
      </c>
      <c r="D5" s="93" t="s">
        <v>470</v>
      </c>
      <c r="E5" s="114" t="s">
        <v>435</v>
      </c>
    </row>
    <row r="6" spans="1:7" ht="15">
      <c r="A6" s="184" t="s">
        <v>471</v>
      </c>
      <c r="B6" s="38" t="s">
        <v>472</v>
      </c>
      <c r="C6" s="5">
        <v>1120.418576</v>
      </c>
      <c r="D6" s="135"/>
      <c r="E6" s="114" t="s">
        <v>435</v>
      </c>
    </row>
    <row r="7" spans="1:7">
      <c r="A7" s="125"/>
      <c r="B7" s="38" t="s">
        <v>473</v>
      </c>
      <c r="C7" s="5"/>
      <c r="D7" s="135"/>
      <c r="E7" s="114" t="s">
        <v>435</v>
      </c>
    </row>
    <row r="8" spans="1:7">
      <c r="A8" s="125"/>
      <c r="B8" s="38" t="s">
        <v>474</v>
      </c>
      <c r="C8" s="5"/>
      <c r="D8" s="135"/>
      <c r="E8" s="114" t="s">
        <v>435</v>
      </c>
    </row>
    <row r="9" spans="1:7">
      <c r="A9" s="125">
        <v>2</v>
      </c>
      <c r="B9" s="88" t="s">
        <v>475</v>
      </c>
      <c r="C9" s="5">
        <v>3463.8224</v>
      </c>
      <c r="D9" s="114" t="s">
        <v>476</v>
      </c>
      <c r="E9" s="114" t="s">
        <v>435</v>
      </c>
    </row>
    <row r="10" spans="1:7">
      <c r="A10" s="125">
        <v>3</v>
      </c>
      <c r="B10" s="88" t="s">
        <v>477</v>
      </c>
      <c r="C10" s="5">
        <v>12.982571999999999</v>
      </c>
      <c r="D10" s="134" t="s">
        <v>478</v>
      </c>
      <c r="E10" s="114" t="s">
        <v>435</v>
      </c>
    </row>
    <row r="11" spans="1:7">
      <c r="A11" s="125" t="s">
        <v>479</v>
      </c>
      <c r="B11" s="38" t="s">
        <v>480</v>
      </c>
      <c r="C11" s="5"/>
      <c r="D11" s="135" t="s">
        <v>481</v>
      </c>
      <c r="E11" s="114" t="s">
        <v>435</v>
      </c>
    </row>
    <row r="12" spans="1:7" ht="12.75" customHeight="1">
      <c r="A12" s="125">
        <v>4</v>
      </c>
      <c r="B12" s="88" t="s">
        <v>482</v>
      </c>
      <c r="C12" s="5"/>
      <c r="D12" s="135"/>
      <c r="E12" s="114" t="s">
        <v>435</v>
      </c>
    </row>
    <row r="13" spans="1:7" ht="12.75" customHeight="1">
      <c r="A13" s="125"/>
      <c r="B13" s="88" t="s">
        <v>483</v>
      </c>
      <c r="C13" s="5"/>
      <c r="D13" s="135"/>
      <c r="E13" s="114" t="s">
        <v>435</v>
      </c>
    </row>
    <row r="14" spans="1:7">
      <c r="A14" s="125">
        <v>5</v>
      </c>
      <c r="B14" s="38" t="s">
        <v>484</v>
      </c>
      <c r="C14" s="5">
        <v>0</v>
      </c>
      <c r="D14" s="135">
        <v>84</v>
      </c>
      <c r="E14" s="114" t="s">
        <v>435</v>
      </c>
    </row>
    <row r="15" spans="1:7" ht="12.75" customHeight="1">
      <c r="A15" s="125" t="s">
        <v>485</v>
      </c>
      <c r="B15" s="88" t="s">
        <v>486</v>
      </c>
      <c r="C15" s="5">
        <v>137.91518199999999</v>
      </c>
      <c r="D15" s="135" t="s">
        <v>487</v>
      </c>
      <c r="E15" s="114" t="s">
        <v>435</v>
      </c>
    </row>
    <row r="16" spans="1:7">
      <c r="A16" s="125">
        <v>6</v>
      </c>
      <c r="B16" s="128" t="s">
        <v>488</v>
      </c>
      <c r="C16" s="5">
        <v>4735.1387299999997</v>
      </c>
      <c r="D16" s="139" t="s">
        <v>489</v>
      </c>
      <c r="E16" s="114" t="s">
        <v>435</v>
      </c>
    </row>
    <row r="17" spans="1:5">
      <c r="A17" s="611"/>
      <c r="B17" s="611"/>
      <c r="C17" s="611"/>
      <c r="D17" s="611"/>
      <c r="E17" s="611"/>
    </row>
    <row r="18" spans="1:5" ht="13.5" thickBot="1">
      <c r="A18" s="156"/>
      <c r="B18" s="133" t="s">
        <v>490</v>
      </c>
      <c r="C18" s="133"/>
      <c r="D18" s="133"/>
      <c r="E18" s="133"/>
    </row>
    <row r="19" spans="1:5" ht="12.75" customHeight="1">
      <c r="A19" s="125">
        <v>7</v>
      </c>
      <c r="B19" s="88" t="s">
        <v>491</v>
      </c>
      <c r="C19" s="5">
        <v>-27.113572999999999</v>
      </c>
      <c r="D19" s="135" t="s">
        <v>492</v>
      </c>
      <c r="E19" s="114" t="s">
        <v>435</v>
      </c>
    </row>
    <row r="20" spans="1:5" ht="12.75" customHeight="1">
      <c r="A20" s="125">
        <v>8</v>
      </c>
      <c r="B20" s="88" t="s">
        <v>493</v>
      </c>
      <c r="C20" s="5">
        <v>-16.018543999999999</v>
      </c>
      <c r="D20" s="93" t="s">
        <v>494</v>
      </c>
      <c r="E20" s="114" t="s">
        <v>435</v>
      </c>
    </row>
    <row r="21" spans="1:5">
      <c r="A21" s="125">
        <v>9</v>
      </c>
      <c r="B21" s="88" t="s">
        <v>495</v>
      </c>
      <c r="C21" s="5"/>
      <c r="D21" s="114"/>
      <c r="E21" s="114" t="s">
        <v>435</v>
      </c>
    </row>
    <row r="22" spans="1:5" ht="12.75" customHeight="1">
      <c r="A22" s="125">
        <v>10</v>
      </c>
      <c r="B22" s="88" t="s">
        <v>496</v>
      </c>
      <c r="C22" s="5">
        <v>0</v>
      </c>
      <c r="D22" s="134" t="s">
        <v>497</v>
      </c>
      <c r="E22" s="114" t="s">
        <v>435</v>
      </c>
    </row>
    <row r="23" spans="1:5" ht="12.75" customHeight="1">
      <c r="A23" s="125">
        <v>11</v>
      </c>
      <c r="B23" s="88" t="s">
        <v>498</v>
      </c>
      <c r="C23" s="5">
        <v>-0.232795</v>
      </c>
      <c r="D23" s="135" t="s">
        <v>499</v>
      </c>
      <c r="E23" s="114" t="s">
        <v>435</v>
      </c>
    </row>
    <row r="24" spans="1:5" ht="12.75" customHeight="1">
      <c r="A24" s="125">
        <v>12</v>
      </c>
      <c r="B24" s="127" t="s">
        <v>500</v>
      </c>
      <c r="C24" s="5">
        <v>-112.84114599999999</v>
      </c>
      <c r="D24" s="134" t="s">
        <v>501</v>
      </c>
      <c r="E24" s="114" t="s">
        <v>435</v>
      </c>
    </row>
    <row r="25" spans="1:5" ht="12.75" customHeight="1">
      <c r="A25" s="125">
        <v>13</v>
      </c>
      <c r="B25" s="88" t="s">
        <v>502</v>
      </c>
      <c r="C25" s="5">
        <v>0</v>
      </c>
      <c r="D25" s="135" t="s">
        <v>503</v>
      </c>
      <c r="E25" s="114" t="s">
        <v>435</v>
      </c>
    </row>
    <row r="26" spans="1:5" ht="12.75" customHeight="1">
      <c r="A26" s="125">
        <v>14</v>
      </c>
      <c r="B26" s="88" t="s">
        <v>504</v>
      </c>
      <c r="C26" s="5">
        <v>0</v>
      </c>
      <c r="D26" s="93" t="s">
        <v>505</v>
      </c>
      <c r="E26" s="114" t="s">
        <v>435</v>
      </c>
    </row>
    <row r="27" spans="1:5">
      <c r="A27" s="125">
        <v>15</v>
      </c>
      <c r="B27" s="88" t="s">
        <v>506</v>
      </c>
      <c r="C27" s="5">
        <v>0</v>
      </c>
      <c r="D27" s="93" t="s">
        <v>507</v>
      </c>
      <c r="E27" s="114" t="s">
        <v>435</v>
      </c>
    </row>
    <row r="28" spans="1:5" ht="12.75" customHeight="1">
      <c r="A28" s="125">
        <v>16</v>
      </c>
      <c r="B28" s="88" t="s">
        <v>508</v>
      </c>
      <c r="C28" s="5">
        <v>0</v>
      </c>
      <c r="D28" s="93" t="s">
        <v>509</v>
      </c>
      <c r="E28" s="114" t="s">
        <v>435</v>
      </c>
    </row>
    <row r="29" spans="1:5" ht="12.75" customHeight="1">
      <c r="A29" s="125">
        <v>17</v>
      </c>
      <c r="B29" s="127" t="s">
        <v>510</v>
      </c>
      <c r="C29" s="5">
        <v>0</v>
      </c>
      <c r="D29" s="134" t="s">
        <v>511</v>
      </c>
      <c r="E29" s="114" t="s">
        <v>435</v>
      </c>
    </row>
    <row r="30" spans="1:5" ht="25.5" customHeight="1">
      <c r="A30" s="125">
        <v>18</v>
      </c>
      <c r="B30" s="127" t="s">
        <v>512</v>
      </c>
      <c r="C30" s="5">
        <v>-5.3741110000000001</v>
      </c>
      <c r="D30" s="134" t="s">
        <v>513</v>
      </c>
      <c r="E30" s="114" t="s">
        <v>435</v>
      </c>
    </row>
    <row r="31" spans="1:5" ht="25.5" customHeight="1">
      <c r="A31" s="125">
        <v>19</v>
      </c>
      <c r="B31" s="88" t="s">
        <v>514</v>
      </c>
      <c r="C31" s="5">
        <v>0</v>
      </c>
      <c r="D31" s="134" t="s">
        <v>515</v>
      </c>
      <c r="E31" s="114" t="s">
        <v>435</v>
      </c>
    </row>
    <row r="32" spans="1:5">
      <c r="A32" s="125">
        <v>20</v>
      </c>
      <c r="B32" s="88" t="s">
        <v>495</v>
      </c>
      <c r="C32" s="5"/>
      <c r="D32" s="114"/>
      <c r="E32" s="114" t="s">
        <v>435</v>
      </c>
    </row>
    <row r="33" spans="1:5">
      <c r="A33" s="125" t="s">
        <v>420</v>
      </c>
      <c r="B33" s="88" t="s">
        <v>516</v>
      </c>
      <c r="C33" s="5">
        <v>0</v>
      </c>
      <c r="D33" s="135" t="s">
        <v>517</v>
      </c>
      <c r="E33" s="114" t="s">
        <v>435</v>
      </c>
    </row>
    <row r="34" spans="1:5" ht="12.75" customHeight="1">
      <c r="A34" s="126" t="s">
        <v>424</v>
      </c>
      <c r="B34" s="88" t="s">
        <v>518</v>
      </c>
      <c r="C34" s="5"/>
      <c r="D34" s="93" t="s">
        <v>519</v>
      </c>
      <c r="E34" s="114" t="s">
        <v>435</v>
      </c>
    </row>
    <row r="35" spans="1:5" ht="13.5" customHeight="1">
      <c r="A35" s="126" t="s">
        <v>520</v>
      </c>
      <c r="B35" s="127" t="s">
        <v>521</v>
      </c>
      <c r="C35" s="5">
        <v>0</v>
      </c>
      <c r="D35" s="93" t="s">
        <v>522</v>
      </c>
      <c r="E35" s="114" t="s">
        <v>435</v>
      </c>
    </row>
    <row r="36" spans="1:5" ht="12.75" customHeight="1">
      <c r="A36" s="126" t="s">
        <v>523</v>
      </c>
      <c r="B36" s="88" t="s">
        <v>524</v>
      </c>
      <c r="C36" s="5">
        <v>0</v>
      </c>
      <c r="D36" s="134" t="s">
        <v>525</v>
      </c>
      <c r="E36" s="114" t="s">
        <v>435</v>
      </c>
    </row>
    <row r="37" spans="1:5" ht="12.75" customHeight="1">
      <c r="A37" s="125">
        <v>21</v>
      </c>
      <c r="B37" s="88" t="s">
        <v>526</v>
      </c>
      <c r="C37" s="5">
        <v>-2.445827</v>
      </c>
      <c r="D37" s="134" t="s">
        <v>527</v>
      </c>
      <c r="E37" s="114" t="s">
        <v>435</v>
      </c>
    </row>
    <row r="38" spans="1:5" ht="12.75" customHeight="1">
      <c r="A38" s="125">
        <v>22</v>
      </c>
      <c r="B38" s="88" t="s">
        <v>528</v>
      </c>
      <c r="C38" s="5">
        <v>0</v>
      </c>
      <c r="D38" s="135" t="s">
        <v>529</v>
      </c>
      <c r="E38" s="114" t="s">
        <v>435</v>
      </c>
    </row>
    <row r="39" spans="1:5" ht="12.75" customHeight="1">
      <c r="A39" s="125">
        <v>23</v>
      </c>
      <c r="B39" s="88" t="s">
        <v>530</v>
      </c>
      <c r="C39" s="5">
        <v>0</v>
      </c>
      <c r="D39" s="134" t="s">
        <v>531</v>
      </c>
      <c r="E39" s="114" t="s">
        <v>435</v>
      </c>
    </row>
    <row r="40" spans="1:5">
      <c r="A40" s="125">
        <v>24</v>
      </c>
      <c r="B40" s="88" t="s">
        <v>495</v>
      </c>
      <c r="C40" s="5"/>
      <c r="D40" s="114"/>
      <c r="E40" s="114" t="s">
        <v>435</v>
      </c>
    </row>
    <row r="41" spans="1:5" ht="12" customHeight="1">
      <c r="A41" s="125">
        <v>25</v>
      </c>
      <c r="B41" s="88" t="s">
        <v>532</v>
      </c>
      <c r="C41" s="5">
        <v>0</v>
      </c>
      <c r="D41" s="93" t="s">
        <v>527</v>
      </c>
      <c r="E41" s="114" t="s">
        <v>435</v>
      </c>
    </row>
    <row r="42" spans="1:5" ht="12.75" customHeight="1">
      <c r="A42" s="126" t="s">
        <v>533</v>
      </c>
      <c r="B42" s="88" t="s">
        <v>534</v>
      </c>
      <c r="C42" s="5">
        <v>0</v>
      </c>
      <c r="D42" s="135" t="s">
        <v>535</v>
      </c>
      <c r="E42" s="114" t="s">
        <v>435</v>
      </c>
    </row>
    <row r="43" spans="1:5" ht="12.75" customHeight="1">
      <c r="A43" s="126" t="s">
        <v>536</v>
      </c>
      <c r="B43" s="88" t="s">
        <v>537</v>
      </c>
      <c r="C43" s="5">
        <v>0</v>
      </c>
      <c r="D43" s="135" t="s">
        <v>538</v>
      </c>
      <c r="E43" s="114" t="s">
        <v>435</v>
      </c>
    </row>
    <row r="44" spans="1:5" ht="12.75" customHeight="1">
      <c r="A44" s="125">
        <v>26</v>
      </c>
      <c r="B44" s="88" t="s">
        <v>539</v>
      </c>
      <c r="C44" s="5">
        <v>0</v>
      </c>
      <c r="D44" s="93" t="s">
        <v>540</v>
      </c>
      <c r="E44" s="114" t="s">
        <v>435</v>
      </c>
    </row>
    <row r="45" spans="1:5" ht="12.75" customHeight="1">
      <c r="A45" s="126" t="s">
        <v>541</v>
      </c>
      <c r="B45" s="88" t="s">
        <v>542</v>
      </c>
      <c r="C45" s="5">
        <v>0</v>
      </c>
      <c r="D45" s="114"/>
      <c r="E45" s="114" t="s">
        <v>435</v>
      </c>
    </row>
    <row r="46" spans="1:5">
      <c r="B46" s="88" t="s">
        <v>543</v>
      </c>
      <c r="C46" s="5"/>
      <c r="D46" s="114"/>
      <c r="E46" s="114" t="s">
        <v>435</v>
      </c>
    </row>
    <row r="47" spans="1:5">
      <c r="B47" s="88" t="s">
        <v>544</v>
      </c>
      <c r="C47" s="5"/>
      <c r="D47" s="114"/>
      <c r="E47" s="114" t="s">
        <v>435</v>
      </c>
    </row>
    <row r="48" spans="1:5">
      <c r="B48" s="88" t="s">
        <v>545</v>
      </c>
      <c r="C48" s="5"/>
      <c r="D48" s="114">
        <v>468</v>
      </c>
      <c r="E48" s="114" t="s">
        <v>435</v>
      </c>
    </row>
    <row r="49" spans="1:5">
      <c r="B49" s="88" t="s">
        <v>546</v>
      </c>
      <c r="C49" s="5"/>
      <c r="D49" s="135">
        <v>468</v>
      </c>
      <c r="E49" s="114" t="s">
        <v>435</v>
      </c>
    </row>
    <row r="50" spans="1:5" ht="12.75" customHeight="1">
      <c r="A50" s="126" t="s">
        <v>547</v>
      </c>
      <c r="B50" s="88" t="s">
        <v>548</v>
      </c>
      <c r="C50" s="5"/>
      <c r="D50" s="114"/>
      <c r="E50" s="114" t="s">
        <v>435</v>
      </c>
    </row>
    <row r="51" spans="1:5">
      <c r="B51" s="88" t="s">
        <v>549</v>
      </c>
      <c r="C51" s="5"/>
      <c r="D51" s="114"/>
      <c r="E51" s="114" t="s">
        <v>435</v>
      </c>
    </row>
    <row r="52" spans="1:5" ht="12.75" customHeight="1">
      <c r="A52" s="125">
        <v>27</v>
      </c>
      <c r="B52" s="88" t="s">
        <v>550</v>
      </c>
      <c r="C52" s="5">
        <v>0</v>
      </c>
      <c r="D52" s="134" t="s">
        <v>551</v>
      </c>
      <c r="E52" s="114" t="s">
        <v>435</v>
      </c>
    </row>
    <row r="53" spans="1:5">
      <c r="A53" s="125">
        <v>28</v>
      </c>
      <c r="B53" s="508" t="s">
        <v>552</v>
      </c>
      <c r="C53" s="5">
        <v>-164.02599599999999</v>
      </c>
      <c r="D53" s="140" t="s">
        <v>553</v>
      </c>
      <c r="E53" s="114" t="s">
        <v>435</v>
      </c>
    </row>
    <row r="54" spans="1:5" ht="12.75" customHeight="1">
      <c r="A54" s="125">
        <v>29</v>
      </c>
      <c r="B54" s="508" t="s">
        <v>554</v>
      </c>
      <c r="C54" s="5">
        <v>4571.1127339999994</v>
      </c>
      <c r="D54" s="141" t="s">
        <v>555</v>
      </c>
      <c r="E54" s="114" t="s">
        <v>435</v>
      </c>
    </row>
    <row r="55" spans="1:5" ht="12.75" customHeight="1">
      <c r="A55" s="125"/>
      <c r="B55" s="508"/>
      <c r="C55" s="5"/>
      <c r="D55" s="138"/>
    </row>
    <row r="56" spans="1:5" ht="13.5" thickBot="1">
      <c r="A56" s="156"/>
      <c r="B56" s="133" t="s">
        <v>556</v>
      </c>
      <c r="C56" s="133"/>
      <c r="D56" s="133"/>
      <c r="E56" s="133"/>
    </row>
    <row r="57" spans="1:5">
      <c r="A57" s="125">
        <v>30</v>
      </c>
      <c r="B57" s="38" t="s">
        <v>469</v>
      </c>
      <c r="C57" s="5">
        <v>389.8</v>
      </c>
      <c r="D57" s="114" t="s">
        <v>557</v>
      </c>
      <c r="E57" s="114" t="s">
        <v>435</v>
      </c>
    </row>
    <row r="58" spans="1:5" ht="12.75" customHeight="1">
      <c r="A58" s="125">
        <v>31</v>
      </c>
      <c r="B58" s="88" t="s">
        <v>558</v>
      </c>
      <c r="C58" s="5">
        <v>389.8</v>
      </c>
      <c r="D58" s="114"/>
      <c r="E58" s="114" t="s">
        <v>435</v>
      </c>
    </row>
    <row r="59" spans="1:5" ht="12.75" customHeight="1">
      <c r="A59" s="125">
        <v>32</v>
      </c>
      <c r="B59" s="88" t="s">
        <v>559</v>
      </c>
      <c r="D59" s="114"/>
      <c r="E59" s="114" t="s">
        <v>435</v>
      </c>
    </row>
    <row r="60" spans="1:5">
      <c r="A60" s="125">
        <v>33</v>
      </c>
      <c r="B60" s="88" t="s">
        <v>560</v>
      </c>
      <c r="C60" s="5"/>
      <c r="D60" s="114" t="s">
        <v>561</v>
      </c>
      <c r="E60" s="114" t="s">
        <v>435</v>
      </c>
    </row>
    <row r="61" spans="1:5" ht="12.75" customHeight="1">
      <c r="A61" s="125">
        <v>34</v>
      </c>
      <c r="B61" s="88" t="s">
        <v>562</v>
      </c>
      <c r="C61" s="5"/>
      <c r="D61" s="114" t="s">
        <v>563</v>
      </c>
      <c r="E61" s="114" t="s">
        <v>435</v>
      </c>
    </row>
    <row r="62" spans="1:5">
      <c r="A62" s="125">
        <v>35</v>
      </c>
      <c r="B62" s="38" t="s">
        <v>564</v>
      </c>
      <c r="C62" s="5"/>
      <c r="D62" s="114"/>
      <c r="E62" s="114" t="s">
        <v>435</v>
      </c>
    </row>
    <row r="63" spans="1:5">
      <c r="A63" s="125">
        <v>36</v>
      </c>
      <c r="B63" s="508" t="s">
        <v>565</v>
      </c>
      <c r="C63" s="5">
        <v>389.8</v>
      </c>
      <c r="D63" s="140" t="s">
        <v>566</v>
      </c>
      <c r="E63" s="114" t="s">
        <v>435</v>
      </c>
    </row>
    <row r="64" spans="1:5">
      <c r="A64" s="125"/>
      <c r="B64" s="129"/>
      <c r="C64" s="5"/>
      <c r="D64" s="136"/>
    </row>
    <row r="65" spans="1:5" ht="12.75" customHeight="1" thickBot="1">
      <c r="A65" s="156"/>
      <c r="B65" s="133" t="s">
        <v>567</v>
      </c>
      <c r="C65" s="133"/>
      <c r="D65" s="133"/>
      <c r="E65" s="133"/>
    </row>
    <row r="66" spans="1:5" ht="12.75" customHeight="1">
      <c r="A66" s="125">
        <v>37</v>
      </c>
      <c r="B66" s="88" t="s">
        <v>568</v>
      </c>
      <c r="C66" s="5">
        <v>0</v>
      </c>
      <c r="D66" s="93" t="s">
        <v>569</v>
      </c>
      <c r="E66" s="114" t="s">
        <v>435</v>
      </c>
    </row>
    <row r="67" spans="1:5" ht="12.75" customHeight="1">
      <c r="A67" s="125">
        <v>38</v>
      </c>
      <c r="B67" s="88" t="s">
        <v>570</v>
      </c>
      <c r="C67" s="5">
        <v>0</v>
      </c>
      <c r="D67" s="135" t="s">
        <v>571</v>
      </c>
      <c r="E67" s="114" t="s">
        <v>435</v>
      </c>
    </row>
    <row r="68" spans="1:5" ht="24.75" customHeight="1">
      <c r="A68" s="125">
        <v>39</v>
      </c>
      <c r="B68" s="127" t="s">
        <v>572</v>
      </c>
      <c r="C68" s="5">
        <v>0</v>
      </c>
      <c r="D68" s="134" t="s">
        <v>573</v>
      </c>
      <c r="E68" s="114" t="s">
        <v>435</v>
      </c>
    </row>
    <row r="69" spans="1:5" ht="25.5" customHeight="1">
      <c r="A69" s="125">
        <v>40</v>
      </c>
      <c r="B69" s="127" t="s">
        <v>574</v>
      </c>
      <c r="C69" s="5">
        <v>0</v>
      </c>
      <c r="D69" s="134" t="s">
        <v>575</v>
      </c>
      <c r="E69" s="114" t="s">
        <v>435</v>
      </c>
    </row>
    <row r="70" spans="1:5" ht="12.75" customHeight="1">
      <c r="A70" s="125">
        <v>41</v>
      </c>
      <c r="B70" s="88" t="s">
        <v>576</v>
      </c>
      <c r="C70" s="5">
        <v>0</v>
      </c>
      <c r="D70" s="93" t="s">
        <v>577</v>
      </c>
      <c r="E70" s="114" t="s">
        <v>435</v>
      </c>
    </row>
    <row r="71" spans="1:5" ht="12.75" customHeight="1">
      <c r="A71" s="126" t="s">
        <v>578</v>
      </c>
      <c r="B71" s="88" t="s">
        <v>579</v>
      </c>
      <c r="C71" s="5">
        <v>0</v>
      </c>
      <c r="D71" s="134" t="s">
        <v>580</v>
      </c>
      <c r="E71" s="114" t="s">
        <v>435</v>
      </c>
    </row>
    <row r="72" spans="1:5">
      <c r="B72" s="38" t="s">
        <v>581</v>
      </c>
      <c r="C72" s="5"/>
      <c r="D72" s="114"/>
    </row>
    <row r="73" spans="1:5" ht="12.75" customHeight="1">
      <c r="A73" s="126" t="s">
        <v>582</v>
      </c>
      <c r="B73" s="88" t="s">
        <v>583</v>
      </c>
      <c r="C73" s="5"/>
      <c r="D73" s="114"/>
    </row>
    <row r="74" spans="1:5">
      <c r="B74" s="88" t="s">
        <v>581</v>
      </c>
      <c r="C74" s="5"/>
      <c r="D74" s="114"/>
    </row>
    <row r="75" spans="1:5" ht="12.75" customHeight="1">
      <c r="A75" s="126" t="s">
        <v>584</v>
      </c>
      <c r="B75" s="88" t="s">
        <v>585</v>
      </c>
      <c r="C75" s="5"/>
      <c r="D75" s="114"/>
    </row>
    <row r="76" spans="1:5" ht="12.75" customHeight="1">
      <c r="B76" s="88" t="s">
        <v>586</v>
      </c>
      <c r="C76" s="5"/>
      <c r="D76" s="114"/>
    </row>
    <row r="77" spans="1:5">
      <c r="B77" s="88" t="s">
        <v>587</v>
      </c>
      <c r="C77" s="5"/>
      <c r="D77" s="114"/>
    </row>
    <row r="78" spans="1:5">
      <c r="B78" s="88" t="s">
        <v>549</v>
      </c>
      <c r="C78" s="5"/>
      <c r="D78" s="114"/>
    </row>
    <row r="79" spans="1:5">
      <c r="A79" s="125">
        <v>42</v>
      </c>
      <c r="B79" s="88" t="s">
        <v>588</v>
      </c>
      <c r="C79" s="5">
        <v>0</v>
      </c>
      <c r="D79" s="114" t="s">
        <v>589</v>
      </c>
      <c r="E79" s="114" t="s">
        <v>435</v>
      </c>
    </row>
    <row r="80" spans="1:5">
      <c r="A80" s="125">
        <v>43</v>
      </c>
      <c r="B80" s="128" t="s">
        <v>590</v>
      </c>
      <c r="C80" s="5">
        <v>0</v>
      </c>
      <c r="D80" s="140" t="s">
        <v>591</v>
      </c>
      <c r="E80" s="114" t="s">
        <v>435</v>
      </c>
    </row>
    <row r="81" spans="1:5" ht="12.75" customHeight="1">
      <c r="A81" s="125">
        <v>44</v>
      </c>
      <c r="B81" s="128" t="s">
        <v>375</v>
      </c>
      <c r="C81" s="5">
        <v>389.8</v>
      </c>
      <c r="D81" s="140" t="s">
        <v>592</v>
      </c>
      <c r="E81" s="114" t="s">
        <v>435</v>
      </c>
    </row>
    <row r="82" spans="1:5" ht="12" customHeight="1">
      <c r="A82" s="125">
        <v>45</v>
      </c>
      <c r="B82" s="128" t="s">
        <v>75</v>
      </c>
      <c r="C82" s="5">
        <v>4960.9127339999995</v>
      </c>
      <c r="D82" s="140" t="s">
        <v>593</v>
      </c>
      <c r="E82" s="114" t="s">
        <v>435</v>
      </c>
    </row>
    <row r="83" spans="1:5">
      <c r="A83" s="125"/>
      <c r="B83" s="128"/>
      <c r="C83" s="5"/>
      <c r="D83" s="136"/>
    </row>
    <row r="84" spans="1:5" ht="12.75" customHeight="1" thickBot="1">
      <c r="A84" s="156"/>
      <c r="B84" s="133" t="s">
        <v>594</v>
      </c>
      <c r="C84" s="133"/>
      <c r="D84" s="133"/>
      <c r="E84" s="133"/>
    </row>
    <row r="85" spans="1:5">
      <c r="A85" s="125">
        <v>46</v>
      </c>
      <c r="B85" s="88" t="s">
        <v>469</v>
      </c>
      <c r="C85" s="5">
        <v>502.6</v>
      </c>
      <c r="D85" s="114" t="s">
        <v>595</v>
      </c>
      <c r="E85" s="114" t="s">
        <v>435</v>
      </c>
    </row>
    <row r="86" spans="1:5">
      <c r="A86" s="125">
        <v>47</v>
      </c>
      <c r="B86" s="88" t="s">
        <v>596</v>
      </c>
      <c r="C86" s="5">
        <v>0</v>
      </c>
      <c r="D86" s="114" t="s">
        <v>597</v>
      </c>
      <c r="E86" s="114" t="s">
        <v>435</v>
      </c>
    </row>
    <row r="87" spans="1:5" ht="12.75" customHeight="1">
      <c r="B87" s="88" t="s">
        <v>598</v>
      </c>
      <c r="C87" s="5"/>
      <c r="D87" s="114"/>
      <c r="E87" s="114" t="s">
        <v>435</v>
      </c>
    </row>
    <row r="88" spans="1:5" ht="12.75" customHeight="1">
      <c r="A88" s="125">
        <v>48</v>
      </c>
      <c r="B88" s="88" t="s">
        <v>599</v>
      </c>
      <c r="C88" s="5">
        <v>0</v>
      </c>
      <c r="D88" s="135" t="s">
        <v>600</v>
      </c>
      <c r="E88" s="114" t="s">
        <v>435</v>
      </c>
    </row>
    <row r="89" spans="1:5">
      <c r="A89" s="125">
        <v>49</v>
      </c>
      <c r="B89" s="127" t="s">
        <v>564</v>
      </c>
      <c r="C89" s="5"/>
      <c r="D89" s="114"/>
      <c r="E89" s="114" t="s">
        <v>435</v>
      </c>
    </row>
    <row r="90" spans="1:5">
      <c r="A90" s="125">
        <v>50</v>
      </c>
      <c r="B90" s="88" t="s">
        <v>601</v>
      </c>
      <c r="C90" s="5">
        <v>0</v>
      </c>
      <c r="D90" s="114" t="s">
        <v>602</v>
      </c>
      <c r="E90" s="114" t="s">
        <v>435</v>
      </c>
    </row>
    <row r="91" spans="1:5">
      <c r="A91" s="125">
        <v>51</v>
      </c>
      <c r="B91" s="128" t="s">
        <v>603</v>
      </c>
      <c r="C91" s="5">
        <v>502.6</v>
      </c>
      <c r="D91" s="140" t="s">
        <v>604</v>
      </c>
      <c r="E91" s="114" t="s">
        <v>435</v>
      </c>
    </row>
    <row r="92" spans="1:5">
      <c r="A92" s="125"/>
      <c r="B92" s="128"/>
      <c r="C92" s="5"/>
      <c r="D92" s="136"/>
    </row>
    <row r="93" spans="1:5" ht="13.5" thickBot="1">
      <c r="A93" s="156"/>
      <c r="B93" s="133" t="s">
        <v>605</v>
      </c>
      <c r="C93" s="133"/>
      <c r="D93" s="133"/>
      <c r="E93" s="133"/>
    </row>
    <row r="94" spans="1:5" ht="12.75" customHeight="1">
      <c r="A94" s="125">
        <v>52</v>
      </c>
      <c r="B94" s="88" t="s">
        <v>606</v>
      </c>
      <c r="C94" s="5">
        <v>0</v>
      </c>
      <c r="D94" s="134" t="s">
        <v>607</v>
      </c>
      <c r="E94" s="114" t="s">
        <v>435</v>
      </c>
    </row>
    <row r="95" spans="1:5" ht="12.75" customHeight="1">
      <c r="A95" s="125">
        <v>53</v>
      </c>
      <c r="B95" s="88" t="s">
        <v>608</v>
      </c>
      <c r="C95" s="5">
        <v>0</v>
      </c>
      <c r="D95" s="135" t="s">
        <v>609</v>
      </c>
      <c r="E95" s="114" t="s">
        <v>435</v>
      </c>
    </row>
    <row r="96" spans="1:5" ht="25.5" customHeight="1">
      <c r="A96" s="125">
        <v>54</v>
      </c>
      <c r="B96" s="127" t="s">
        <v>610</v>
      </c>
      <c r="C96" s="5">
        <v>0</v>
      </c>
      <c r="D96" s="93" t="s">
        <v>611</v>
      </c>
      <c r="E96" s="114" t="s">
        <v>435</v>
      </c>
    </row>
    <row r="97" spans="1:5" ht="12.75" customHeight="1">
      <c r="A97" s="126" t="s">
        <v>612</v>
      </c>
      <c r="B97" s="88" t="s">
        <v>613</v>
      </c>
      <c r="C97" s="5">
        <v>0</v>
      </c>
      <c r="D97" s="135"/>
    </row>
    <row r="98" spans="1:5" ht="12.75" customHeight="1">
      <c r="A98" s="126" t="s">
        <v>614</v>
      </c>
      <c r="B98" s="88" t="s">
        <v>615</v>
      </c>
      <c r="C98" s="5">
        <v>0</v>
      </c>
      <c r="D98" s="135"/>
    </row>
    <row r="99" spans="1:5" ht="25.5" customHeight="1">
      <c r="A99" s="125">
        <v>55</v>
      </c>
      <c r="B99" s="88" t="s">
        <v>616</v>
      </c>
      <c r="C99" s="402">
        <v>0</v>
      </c>
      <c r="D99" s="93" t="s">
        <v>617</v>
      </c>
      <c r="E99" s="114" t="s">
        <v>435</v>
      </c>
    </row>
    <row r="100" spans="1:5" ht="12.75" customHeight="1">
      <c r="A100" s="125">
        <v>56</v>
      </c>
      <c r="B100" s="88" t="s">
        <v>618</v>
      </c>
      <c r="C100" s="5">
        <v>0</v>
      </c>
      <c r="D100" s="134" t="s">
        <v>619</v>
      </c>
      <c r="E100" s="114" t="s">
        <v>435</v>
      </c>
    </row>
    <row r="101" spans="1:5" ht="12.75" customHeight="1">
      <c r="A101" s="125" t="s">
        <v>620</v>
      </c>
      <c r="B101" s="88" t="s">
        <v>621</v>
      </c>
      <c r="C101" s="5">
        <v>0</v>
      </c>
      <c r="D101" s="134" t="s">
        <v>580</v>
      </c>
      <c r="E101" s="114" t="s">
        <v>435</v>
      </c>
    </row>
    <row r="102" spans="1:5">
      <c r="A102" s="126"/>
      <c r="B102" s="88" t="s">
        <v>581</v>
      </c>
      <c r="C102" s="5"/>
      <c r="D102" s="135"/>
    </row>
    <row r="103" spans="1:5" ht="12.75" customHeight="1">
      <c r="A103" s="125" t="s">
        <v>622</v>
      </c>
      <c r="B103" s="88" t="s">
        <v>623</v>
      </c>
      <c r="C103" s="5">
        <v>0</v>
      </c>
      <c r="D103" s="135"/>
    </row>
    <row r="104" spans="1:5">
      <c r="A104" s="126"/>
      <c r="B104" s="88" t="s">
        <v>581</v>
      </c>
      <c r="C104" s="5"/>
      <c r="D104" s="135"/>
    </row>
    <row r="105" spans="1:5" ht="12.75" customHeight="1">
      <c r="A105" s="125" t="s">
        <v>624</v>
      </c>
      <c r="B105" s="88" t="s">
        <v>625</v>
      </c>
      <c r="C105" s="5">
        <v>0</v>
      </c>
      <c r="D105" s="135">
        <v>468</v>
      </c>
      <c r="E105" s="114" t="s">
        <v>435</v>
      </c>
    </row>
    <row r="106" spans="1:5">
      <c r="A106" s="125"/>
      <c r="B106" s="88" t="s">
        <v>586</v>
      </c>
      <c r="C106" s="5"/>
      <c r="D106" s="135"/>
    </row>
    <row r="107" spans="1:5">
      <c r="A107" s="125"/>
      <c r="B107" s="88" t="s">
        <v>626</v>
      </c>
      <c r="C107" s="5"/>
      <c r="D107" s="135">
        <v>468</v>
      </c>
      <c r="E107" s="114" t="s">
        <v>435</v>
      </c>
    </row>
    <row r="108" spans="1:5">
      <c r="A108" s="125"/>
      <c r="B108" s="88" t="s">
        <v>549</v>
      </c>
      <c r="C108" s="5"/>
      <c r="D108" s="135"/>
    </row>
    <row r="109" spans="1:5" ht="12.75" customHeight="1">
      <c r="A109" s="125">
        <v>57</v>
      </c>
      <c r="B109" s="128" t="s">
        <v>627</v>
      </c>
      <c r="C109" s="5">
        <v>0</v>
      </c>
      <c r="D109" s="139" t="s">
        <v>628</v>
      </c>
      <c r="E109" s="114" t="s">
        <v>435</v>
      </c>
    </row>
    <row r="110" spans="1:5" ht="12.75" customHeight="1">
      <c r="A110" s="125">
        <v>58</v>
      </c>
      <c r="B110" s="128" t="s">
        <v>376</v>
      </c>
      <c r="C110" s="5">
        <v>502.6</v>
      </c>
      <c r="D110" s="139" t="s">
        <v>629</v>
      </c>
      <c r="E110" s="114" t="s">
        <v>435</v>
      </c>
    </row>
    <row r="111" spans="1:5">
      <c r="A111" s="125">
        <v>59</v>
      </c>
      <c r="B111" s="128" t="s">
        <v>8</v>
      </c>
      <c r="C111" s="5">
        <v>5463.5127339999999</v>
      </c>
      <c r="D111" s="139" t="s">
        <v>630</v>
      </c>
      <c r="E111" s="114" t="s">
        <v>435</v>
      </c>
    </row>
    <row r="112" spans="1:5" ht="12" customHeight="1">
      <c r="A112" s="125" t="s">
        <v>631</v>
      </c>
      <c r="B112" s="88" t="s">
        <v>632</v>
      </c>
      <c r="C112" s="5">
        <v>0</v>
      </c>
      <c r="D112" s="135" t="s">
        <v>633</v>
      </c>
      <c r="E112" s="114" t="s">
        <v>435</v>
      </c>
    </row>
    <row r="113" spans="1:5">
      <c r="A113" s="126"/>
      <c r="B113" s="88" t="s">
        <v>634</v>
      </c>
      <c r="C113" s="5">
        <v>0</v>
      </c>
      <c r="D113" s="135" t="s">
        <v>635</v>
      </c>
      <c r="E113" s="114" t="s">
        <v>435</v>
      </c>
    </row>
    <row r="114" spans="1:5" ht="12.75" customHeight="1">
      <c r="A114" s="126"/>
      <c r="B114" s="88" t="s">
        <v>636</v>
      </c>
      <c r="C114" s="5"/>
      <c r="D114" s="135"/>
    </row>
    <row r="115" spans="1:5">
      <c r="A115" s="126"/>
      <c r="B115" s="88" t="s">
        <v>637</v>
      </c>
      <c r="C115" s="5"/>
      <c r="D115" s="125"/>
    </row>
    <row r="116" spans="1:5">
      <c r="A116" s="125">
        <v>60</v>
      </c>
      <c r="B116" s="130" t="s">
        <v>147</v>
      </c>
      <c r="C116" s="5">
        <v>23609.035647000001</v>
      </c>
      <c r="D116" s="125"/>
    </row>
    <row r="117" spans="1:5">
      <c r="A117" s="125"/>
      <c r="B117" s="130"/>
      <c r="C117" s="5"/>
      <c r="D117" s="125"/>
    </row>
    <row r="118" spans="1:5" ht="12.75" customHeight="1" thickBot="1">
      <c r="A118" s="156"/>
      <c r="B118" s="133" t="s">
        <v>638</v>
      </c>
      <c r="C118" s="133"/>
      <c r="D118" s="133"/>
      <c r="E118" s="133"/>
    </row>
    <row r="119" spans="1:5">
      <c r="A119" s="125">
        <v>61</v>
      </c>
      <c r="B119" s="130" t="s">
        <v>115</v>
      </c>
      <c r="C119" s="131">
        <v>0.19361708806521499</v>
      </c>
      <c r="D119" s="135" t="s">
        <v>639</v>
      </c>
      <c r="E119" s="114" t="s">
        <v>435</v>
      </c>
    </row>
    <row r="120" spans="1:5">
      <c r="A120" s="125">
        <v>62</v>
      </c>
      <c r="B120" s="130" t="s">
        <v>116</v>
      </c>
      <c r="C120" s="131">
        <v>0.21012771585316245</v>
      </c>
      <c r="D120" s="135" t="s">
        <v>640</v>
      </c>
      <c r="E120" s="114" t="s">
        <v>435</v>
      </c>
    </row>
    <row r="121" spans="1:5">
      <c r="A121" s="125">
        <v>63</v>
      </c>
      <c r="B121" s="130" t="s">
        <v>55</v>
      </c>
      <c r="C121" s="131">
        <v>0.23141617538682688</v>
      </c>
      <c r="D121" s="135" t="s">
        <v>641</v>
      </c>
      <c r="E121" s="114" t="s">
        <v>435</v>
      </c>
    </row>
    <row r="122" spans="1:5">
      <c r="A122" s="125">
        <v>64</v>
      </c>
      <c r="B122" s="128" t="s">
        <v>642</v>
      </c>
      <c r="C122" s="131">
        <v>0.13</v>
      </c>
      <c r="D122" s="134" t="s">
        <v>643</v>
      </c>
      <c r="E122" s="114" t="s">
        <v>435</v>
      </c>
    </row>
    <row r="123" spans="1:5">
      <c r="A123" s="125">
        <v>65</v>
      </c>
      <c r="B123" s="130" t="s">
        <v>644</v>
      </c>
      <c r="C123" s="131">
        <v>2.5000000000000001E-2</v>
      </c>
      <c r="D123" s="135"/>
    </row>
    <row r="124" spans="1:5">
      <c r="A124" s="125">
        <v>66</v>
      </c>
      <c r="B124" s="130" t="s">
        <v>645</v>
      </c>
      <c r="C124" s="131">
        <v>1.4999999999999999E-2</v>
      </c>
      <c r="D124" s="135"/>
    </row>
    <row r="125" spans="1:5">
      <c r="A125" s="125">
        <v>67</v>
      </c>
      <c r="B125" s="130" t="s">
        <v>646</v>
      </c>
      <c r="C125" s="209">
        <v>4.4999999999999998E-2</v>
      </c>
      <c r="D125" s="135"/>
    </row>
    <row r="126" spans="1:5">
      <c r="A126" s="125" t="s">
        <v>647</v>
      </c>
      <c r="B126" s="130" t="s">
        <v>648</v>
      </c>
      <c r="C126" s="131">
        <v>0</v>
      </c>
      <c r="D126" s="135" t="s">
        <v>649</v>
      </c>
      <c r="E126" s="114" t="s">
        <v>435</v>
      </c>
    </row>
    <row r="127" spans="1:5">
      <c r="A127" s="125">
        <v>68</v>
      </c>
      <c r="B127" s="130" t="s">
        <v>650</v>
      </c>
      <c r="C127" s="209">
        <v>0.14861708806521501</v>
      </c>
      <c r="D127" s="135" t="s">
        <v>651</v>
      </c>
      <c r="E127" s="114" t="s">
        <v>435</v>
      </c>
    </row>
    <row r="128" spans="1:5">
      <c r="A128" s="125">
        <v>69</v>
      </c>
      <c r="B128" s="130" t="s">
        <v>652</v>
      </c>
      <c r="D128" s="135"/>
    </row>
    <row r="129" spans="1:5">
      <c r="A129" s="125">
        <v>70</v>
      </c>
      <c r="B129" s="130" t="s">
        <v>652</v>
      </c>
      <c r="C129" s="445"/>
      <c r="D129" s="135"/>
    </row>
    <row r="130" spans="1:5">
      <c r="A130" s="125">
        <v>71</v>
      </c>
      <c r="B130" s="130" t="s">
        <v>652</v>
      </c>
      <c r="D130" s="135"/>
    </row>
    <row r="131" spans="1:5">
      <c r="A131" s="125"/>
      <c r="B131" s="130"/>
      <c r="D131" s="135"/>
    </row>
    <row r="132" spans="1:5" ht="13.5" thickBot="1">
      <c r="A132" s="156"/>
      <c r="B132" s="133" t="s">
        <v>638</v>
      </c>
      <c r="C132" s="133"/>
      <c r="D132" s="133"/>
      <c r="E132" s="133"/>
    </row>
    <row r="133" spans="1:5" ht="25.5" customHeight="1">
      <c r="A133" s="125">
        <v>72</v>
      </c>
      <c r="B133" s="88" t="s">
        <v>653</v>
      </c>
      <c r="C133" s="155">
        <v>0</v>
      </c>
      <c r="D133" s="134" t="s">
        <v>654</v>
      </c>
      <c r="E133" s="135" t="s">
        <v>435</v>
      </c>
    </row>
    <row r="134" spans="1:5" ht="25.5" customHeight="1">
      <c r="A134" s="125">
        <v>73</v>
      </c>
      <c r="B134" s="88" t="s">
        <v>655</v>
      </c>
      <c r="C134" s="155">
        <v>0</v>
      </c>
      <c r="D134" s="134" t="s">
        <v>656</v>
      </c>
      <c r="E134" s="135" t="s">
        <v>435</v>
      </c>
    </row>
    <row r="135" spans="1:5">
      <c r="A135" s="125">
        <v>74</v>
      </c>
      <c r="B135" s="38" t="s">
        <v>495</v>
      </c>
      <c r="D135" s="114"/>
    </row>
    <row r="136" spans="1:5" ht="12.75" customHeight="1">
      <c r="A136" s="125">
        <v>75</v>
      </c>
      <c r="B136" s="88" t="s">
        <v>657</v>
      </c>
      <c r="D136" s="93" t="s">
        <v>658</v>
      </c>
      <c r="E136" s="135" t="s">
        <v>435</v>
      </c>
    </row>
    <row r="137" spans="1:5">
      <c r="A137" s="125"/>
      <c r="B137" s="88"/>
      <c r="D137" s="134"/>
    </row>
    <row r="138" spans="1:5" ht="12.75" customHeight="1" thickBot="1">
      <c r="A138" s="156"/>
      <c r="B138" s="133" t="s">
        <v>659</v>
      </c>
      <c r="C138" s="133"/>
      <c r="D138" s="133"/>
      <c r="E138" s="133"/>
    </row>
    <row r="139" spans="1:5">
      <c r="A139" s="125">
        <v>76</v>
      </c>
      <c r="B139" s="38" t="s">
        <v>660</v>
      </c>
      <c r="C139" s="114">
        <v>0</v>
      </c>
      <c r="D139" s="114">
        <v>62</v>
      </c>
      <c r="E139" s="135" t="s">
        <v>435</v>
      </c>
    </row>
    <row r="140" spans="1:5" ht="12.75" customHeight="1">
      <c r="A140" s="125">
        <v>77</v>
      </c>
      <c r="B140" s="88" t="s">
        <v>661</v>
      </c>
      <c r="C140" s="114"/>
      <c r="D140" s="114">
        <v>62</v>
      </c>
      <c r="E140" s="135" t="s">
        <v>435</v>
      </c>
    </row>
    <row r="141" spans="1:5">
      <c r="A141" s="125">
        <v>78</v>
      </c>
      <c r="B141" s="38" t="s">
        <v>601</v>
      </c>
      <c r="C141" s="114">
        <v>0</v>
      </c>
      <c r="D141" s="114">
        <v>62</v>
      </c>
      <c r="E141" s="135" t="s">
        <v>435</v>
      </c>
    </row>
    <row r="142" spans="1:5" ht="12.75" customHeight="1">
      <c r="A142" s="125">
        <v>79</v>
      </c>
      <c r="B142" s="88" t="s">
        <v>662</v>
      </c>
      <c r="C142" s="114"/>
      <c r="D142" s="114">
        <v>62</v>
      </c>
      <c r="E142" s="135" t="s">
        <v>435</v>
      </c>
    </row>
    <row r="143" spans="1:5">
      <c r="A143" s="125"/>
      <c r="B143" s="88"/>
      <c r="C143" s="114"/>
      <c r="D143" s="135"/>
    </row>
    <row r="144" spans="1:5" ht="12.75" customHeight="1" thickBot="1">
      <c r="A144" s="156"/>
      <c r="B144" s="133" t="s">
        <v>663</v>
      </c>
      <c r="C144" s="133"/>
      <c r="D144" s="133"/>
      <c r="E144" s="133"/>
    </row>
    <row r="145" spans="1:5" ht="12.75" customHeight="1">
      <c r="A145" s="125">
        <v>80</v>
      </c>
      <c r="B145" s="88" t="s">
        <v>664</v>
      </c>
      <c r="C145" s="114"/>
      <c r="D145" s="93" t="s">
        <v>665</v>
      </c>
      <c r="E145" s="135" t="s">
        <v>435</v>
      </c>
    </row>
    <row r="146" spans="1:5" ht="12.75" customHeight="1">
      <c r="A146" s="125">
        <v>81</v>
      </c>
      <c r="B146" s="88" t="s">
        <v>666</v>
      </c>
      <c r="C146" s="114"/>
      <c r="D146" s="93" t="s">
        <v>665</v>
      </c>
      <c r="E146" s="135" t="s">
        <v>435</v>
      </c>
    </row>
    <row r="147" spans="1:5" ht="12.75" customHeight="1">
      <c r="A147" s="125">
        <v>82</v>
      </c>
      <c r="B147" s="88" t="s">
        <v>667</v>
      </c>
      <c r="C147" s="183"/>
      <c r="D147" s="93" t="s">
        <v>668</v>
      </c>
      <c r="E147" s="135" t="s">
        <v>435</v>
      </c>
    </row>
    <row r="148" spans="1:5" ht="12.75" customHeight="1">
      <c r="A148" s="125">
        <v>83</v>
      </c>
      <c r="B148" s="88" t="s">
        <v>669</v>
      </c>
      <c r="C148" s="183"/>
      <c r="D148" s="93" t="s">
        <v>668</v>
      </c>
      <c r="E148" s="135" t="s">
        <v>435</v>
      </c>
    </row>
    <row r="149" spans="1:5" ht="12.75" customHeight="1">
      <c r="A149" s="125">
        <v>84</v>
      </c>
      <c r="B149" s="88" t="s">
        <v>670</v>
      </c>
      <c r="C149" s="183"/>
      <c r="D149" s="93" t="s">
        <v>671</v>
      </c>
      <c r="E149" s="135" t="s">
        <v>435</v>
      </c>
    </row>
    <row r="150" spans="1:5" ht="12.75" customHeight="1">
      <c r="A150" s="125">
        <v>85</v>
      </c>
      <c r="B150" s="88" t="s">
        <v>672</v>
      </c>
      <c r="C150" s="183"/>
      <c r="D150" s="93" t="s">
        <v>671</v>
      </c>
      <c r="E150" s="135" t="s">
        <v>435</v>
      </c>
    </row>
  </sheetData>
  <mergeCells count="1">
    <mergeCell ref="A17:E17"/>
  </mergeCells>
  <pageMargins left="0.7" right="0.7" top="0.75" bottom="0.75" header="0.3" footer="0.3"/>
  <pageSetup paperSize="9" scale="48" fitToHeight="0" orientation="landscape" r:id="rId1"/>
  <rowBreaks count="2" manualBreakCount="2">
    <brk id="64" max="16383" man="1"/>
    <brk id="13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K46"/>
  <sheetViews>
    <sheetView zoomScaleNormal="100" workbookViewId="0">
      <selection activeCell="F18" sqref="F18"/>
    </sheetView>
  </sheetViews>
  <sheetFormatPr baseColWidth="10" defaultColWidth="11" defaultRowHeight="12"/>
  <cols>
    <col min="1" max="1" width="50.5" style="38" customWidth="1"/>
    <col min="2" max="2" width="17.375" style="38" customWidth="1"/>
    <col min="3" max="5" width="17.25" style="38" customWidth="1"/>
    <col min="6" max="6" width="11" style="38"/>
    <col min="7" max="7" width="19" style="38" customWidth="1"/>
    <col min="8" max="8" width="11.875" style="38" customWidth="1"/>
    <col min="9" max="16384" width="11" style="38"/>
  </cols>
  <sheetData>
    <row r="1" spans="1:8" ht="21">
      <c r="A1" s="310" t="s">
        <v>673</v>
      </c>
      <c r="F1" s="142"/>
    </row>
    <row r="2" spans="1:8">
      <c r="A2" s="52" t="s">
        <v>36</v>
      </c>
      <c r="B2" s="154"/>
      <c r="C2" s="154"/>
      <c r="D2" s="154"/>
      <c r="E2" s="154"/>
      <c r="F2" s="154"/>
      <c r="G2" s="154"/>
      <c r="H2" s="154"/>
    </row>
    <row r="3" spans="1:8">
      <c r="A3" s="154"/>
      <c r="B3" s="154"/>
      <c r="C3" s="154"/>
      <c r="D3" s="154"/>
      <c r="E3" s="154"/>
      <c r="F3" s="154"/>
      <c r="G3" s="154"/>
      <c r="H3" s="154"/>
    </row>
    <row r="4" spans="1:8" ht="48.75" customHeight="1">
      <c r="A4" s="154"/>
      <c r="B4" s="554" t="s">
        <v>783</v>
      </c>
      <c r="C4" s="130" t="s">
        <v>674</v>
      </c>
      <c r="D4" s="554" t="s">
        <v>675</v>
      </c>
      <c r="E4" s="130" t="s">
        <v>676</v>
      </c>
      <c r="F4" s="554" t="s">
        <v>677</v>
      </c>
      <c r="G4" s="130" t="s">
        <v>784</v>
      </c>
      <c r="H4" s="136" t="s">
        <v>678</v>
      </c>
    </row>
    <row r="5" spans="1:8" ht="12.75" customHeight="1" thickBot="1">
      <c r="A5" s="133" t="s">
        <v>679</v>
      </c>
      <c r="B5" s="148"/>
      <c r="C5" s="148"/>
      <c r="D5" s="148"/>
      <c r="E5" s="148"/>
      <c r="F5" s="148"/>
      <c r="G5" s="151"/>
      <c r="H5" s="148"/>
    </row>
    <row r="6" spans="1:8" ht="12.75" customHeight="1">
      <c r="A6" s="338" t="s">
        <v>680</v>
      </c>
      <c r="B6" s="266">
        <v>620</v>
      </c>
      <c r="C6" s="266">
        <v>0</v>
      </c>
      <c r="D6" s="266">
        <v>0</v>
      </c>
      <c r="E6" s="266">
        <v>5.9282110086565467</v>
      </c>
      <c r="F6" s="144"/>
      <c r="G6" s="144">
        <v>625.92821100865649</v>
      </c>
      <c r="H6" s="149"/>
    </row>
    <row r="7" spans="1:8" ht="12.75" customHeight="1">
      <c r="A7" s="338" t="s">
        <v>681</v>
      </c>
      <c r="B7" s="266">
        <v>422</v>
      </c>
      <c r="C7" s="266">
        <v>181.33048752767962</v>
      </c>
      <c r="D7" s="266">
        <v>127.27902697788687</v>
      </c>
      <c r="E7" s="337">
        <v>0</v>
      </c>
      <c r="F7" s="144"/>
      <c r="G7" s="144">
        <v>730.60951450556649</v>
      </c>
      <c r="H7" s="149"/>
    </row>
    <row r="8" spans="1:8" ht="12.75" customHeight="1">
      <c r="A8" s="338" t="s">
        <v>682</v>
      </c>
      <c r="B8" s="266">
        <v>34833</v>
      </c>
      <c r="C8" s="266">
        <v>17105.296135797358</v>
      </c>
      <c r="D8" s="266">
        <v>3499.3477044037782</v>
      </c>
      <c r="E8" s="266">
        <v>74.612546818231976</v>
      </c>
      <c r="F8" s="144"/>
      <c r="G8" s="144">
        <v>55512.256387019363</v>
      </c>
      <c r="H8" s="149"/>
    </row>
    <row r="9" spans="1:8" ht="12.75" customHeight="1">
      <c r="A9" s="338" t="s">
        <v>683</v>
      </c>
      <c r="B9" s="266">
        <v>6919</v>
      </c>
      <c r="C9" s="266">
        <v>2192.4756182779201</v>
      </c>
      <c r="D9" s="266">
        <v>475.41621708095693</v>
      </c>
      <c r="E9" s="337">
        <v>0</v>
      </c>
      <c r="G9" s="144">
        <v>9586.8918353588779</v>
      </c>
      <c r="H9" s="149"/>
    </row>
    <row r="10" spans="1:8" ht="12.75" customHeight="1">
      <c r="A10" s="338" t="s">
        <v>684</v>
      </c>
      <c r="B10" s="266">
        <v>52</v>
      </c>
      <c r="C10" s="266">
        <v>459.01336618728033</v>
      </c>
      <c r="D10" s="266">
        <v>70.601266809855005</v>
      </c>
      <c r="E10" s="337">
        <v>0</v>
      </c>
      <c r="F10" s="144"/>
      <c r="G10" s="144">
        <v>581.61463299713535</v>
      </c>
      <c r="H10" s="149"/>
    </row>
    <row r="11" spans="1:8" ht="12.75" customHeight="1">
      <c r="A11" s="338" t="s">
        <v>685</v>
      </c>
      <c r="B11" s="266">
        <v>917</v>
      </c>
      <c r="C11" s="266">
        <v>0</v>
      </c>
      <c r="D11" s="266">
        <v>0</v>
      </c>
      <c r="E11" s="337">
        <v>0</v>
      </c>
      <c r="F11" s="144">
        <v>-856</v>
      </c>
      <c r="G11" s="144">
        <v>61</v>
      </c>
      <c r="H11" s="144" t="s">
        <v>686</v>
      </c>
    </row>
    <row r="12" spans="1:8" ht="12.75" customHeight="1">
      <c r="A12" s="338" t="s">
        <v>687</v>
      </c>
      <c r="B12" s="266">
        <v>732</v>
      </c>
      <c r="C12" s="266">
        <v>0</v>
      </c>
      <c r="D12" s="266">
        <v>0</v>
      </c>
      <c r="E12" s="337">
        <v>0</v>
      </c>
      <c r="F12" s="144">
        <v>-732</v>
      </c>
      <c r="G12" s="144">
        <v>0</v>
      </c>
      <c r="H12" s="144" t="s">
        <v>686</v>
      </c>
    </row>
    <row r="13" spans="1:8" ht="12.75" customHeight="1">
      <c r="A13" s="338" t="s">
        <v>688</v>
      </c>
      <c r="B13" s="266">
        <v>5</v>
      </c>
      <c r="C13" s="266">
        <v>0</v>
      </c>
      <c r="D13" s="266">
        <v>0</v>
      </c>
      <c r="E13" s="337">
        <v>0</v>
      </c>
      <c r="F13" s="144"/>
      <c r="G13" s="144">
        <v>5</v>
      </c>
      <c r="H13" s="149"/>
    </row>
    <row r="14" spans="1:8" ht="12.75" customHeight="1">
      <c r="A14" s="338" t="s">
        <v>689</v>
      </c>
      <c r="B14" s="266">
        <v>0</v>
      </c>
      <c r="C14" s="266">
        <v>4.95894965976</v>
      </c>
      <c r="D14" s="266">
        <v>0</v>
      </c>
      <c r="E14" s="266">
        <v>-8.1143087848000131E-2</v>
      </c>
      <c r="F14" s="144"/>
      <c r="G14" s="144">
        <v>4.8778065719120001</v>
      </c>
      <c r="H14" s="149"/>
    </row>
    <row r="15" spans="1:8" ht="12.75" customHeight="1">
      <c r="A15" s="338" t="s">
        <v>690</v>
      </c>
      <c r="B15" s="266">
        <v>15</v>
      </c>
      <c r="C15" s="266">
        <v>0</v>
      </c>
      <c r="D15" s="266">
        <v>0</v>
      </c>
      <c r="E15" s="266">
        <v>0.78526273068399188</v>
      </c>
      <c r="F15" s="144"/>
      <c r="G15" s="144">
        <v>15.785262730683993</v>
      </c>
      <c r="H15" s="149"/>
    </row>
    <row r="16" spans="1:8" ht="12.75" customHeight="1">
      <c r="A16" s="338" t="s">
        <v>691</v>
      </c>
      <c r="B16" s="266">
        <v>66</v>
      </c>
      <c r="C16" s="266">
        <v>0</v>
      </c>
      <c r="D16" s="266">
        <v>0</v>
      </c>
      <c r="E16" s="266">
        <v>0.29911965088000003</v>
      </c>
      <c r="F16" s="144"/>
      <c r="G16" s="144">
        <v>66.299119650880002</v>
      </c>
      <c r="H16" s="149"/>
    </row>
    <row r="17" spans="1:8" ht="12.75" customHeight="1">
      <c r="A17" s="338" t="s">
        <v>692</v>
      </c>
      <c r="B17" s="266">
        <v>29</v>
      </c>
      <c r="C17" s="266">
        <v>117.86360706072</v>
      </c>
      <c r="D17" s="266">
        <v>0.35208401211100004</v>
      </c>
      <c r="E17" s="266">
        <v>0.81508382438799931</v>
      </c>
      <c r="F17" s="144">
        <v>-138.852633666125</v>
      </c>
      <c r="G17" s="144">
        <v>9.1781412310940027</v>
      </c>
      <c r="H17" s="149"/>
    </row>
    <row r="18" spans="1:8" ht="12.75" customHeight="1">
      <c r="A18" s="34" t="s">
        <v>693</v>
      </c>
      <c r="B18" s="159">
        <v>44610</v>
      </c>
      <c r="C18" s="159">
        <v>20060.938164510717</v>
      </c>
      <c r="D18" s="159">
        <v>4172.9962992845876</v>
      </c>
      <c r="E18" s="159">
        <v>82.359080944992513</v>
      </c>
      <c r="F18" s="159">
        <v>-1726.852633666125</v>
      </c>
      <c r="G18" s="159">
        <v>67199.440911074169</v>
      </c>
      <c r="H18" s="152"/>
    </row>
    <row r="19" spans="1:8" ht="12.75" customHeight="1">
      <c r="A19" s="3"/>
      <c r="B19" s="104"/>
      <c r="C19" s="239"/>
      <c r="D19" s="239"/>
      <c r="E19" s="239"/>
      <c r="F19" s="239"/>
      <c r="G19" s="104"/>
      <c r="H19" s="104"/>
    </row>
    <row r="20" spans="1:8" ht="12.75" customHeight="1" thickBot="1">
      <c r="A20" s="133" t="s">
        <v>694</v>
      </c>
      <c r="B20" s="148"/>
      <c r="C20" s="148"/>
      <c r="D20" s="148"/>
      <c r="E20" s="148"/>
      <c r="F20" s="148"/>
      <c r="G20" s="151"/>
      <c r="H20" s="148"/>
    </row>
    <row r="21" spans="1:8" ht="12.75" customHeight="1">
      <c r="A21" s="338" t="s">
        <v>695</v>
      </c>
      <c r="B21" s="266">
        <v>164</v>
      </c>
      <c r="C21" s="266">
        <v>0</v>
      </c>
      <c r="D21" s="266">
        <v>0</v>
      </c>
      <c r="E21" s="266">
        <v>66.11999999999999</v>
      </c>
      <c r="F21" s="144">
        <v>0</v>
      </c>
      <c r="G21" s="144">
        <v>230.12</v>
      </c>
      <c r="H21" s="149"/>
    </row>
    <row r="22" spans="1:8" ht="12.75" customHeight="1">
      <c r="A22" s="338" t="s">
        <v>696</v>
      </c>
      <c r="B22" s="266">
        <v>24912</v>
      </c>
      <c r="C22" s="266">
        <v>0</v>
      </c>
      <c r="D22" s="266">
        <v>0</v>
      </c>
      <c r="E22" s="339">
        <v>0</v>
      </c>
      <c r="F22" s="144"/>
      <c r="G22" s="144">
        <v>24912</v>
      </c>
      <c r="H22" s="149"/>
    </row>
    <row r="23" spans="1:8" ht="12.75" customHeight="1">
      <c r="A23" s="338" t="s">
        <v>333</v>
      </c>
      <c r="B23" s="266">
        <v>13326</v>
      </c>
      <c r="C23" s="266">
        <v>18281.954918373838</v>
      </c>
      <c r="D23" s="266">
        <v>3400.5013902744081</v>
      </c>
      <c r="E23" s="339">
        <v>0</v>
      </c>
      <c r="F23" s="144"/>
      <c r="G23" s="144">
        <v>35008.456308648245</v>
      </c>
      <c r="H23" s="149"/>
    </row>
    <row r="24" spans="1:8" ht="12.75" customHeight="1">
      <c r="A24" s="338" t="s">
        <v>684</v>
      </c>
      <c r="B24" s="266">
        <v>350</v>
      </c>
      <c r="C24" s="266">
        <v>692.78539787351963</v>
      </c>
      <c r="D24" s="266">
        <v>28.809676139396998</v>
      </c>
      <c r="E24" s="339">
        <v>0</v>
      </c>
      <c r="F24" s="144"/>
      <c r="G24" s="144">
        <v>1071.5950740129167</v>
      </c>
      <c r="H24" s="149"/>
    </row>
    <row r="25" spans="1:8" ht="12.75" customHeight="1">
      <c r="A25" s="338" t="s">
        <v>382</v>
      </c>
      <c r="B25" s="266">
        <v>400</v>
      </c>
      <c r="C25" s="266">
        <v>103.11238500047999</v>
      </c>
      <c r="D25" s="266">
        <v>0</v>
      </c>
      <c r="E25" s="266">
        <v>0</v>
      </c>
      <c r="F25" s="144"/>
      <c r="G25" s="240">
        <v>503.11238500048</v>
      </c>
      <c r="H25" s="149"/>
    </row>
    <row r="26" spans="1:8" ht="12.75" customHeight="1">
      <c r="A26" s="338" t="s">
        <v>697</v>
      </c>
      <c r="B26" s="266">
        <v>268</v>
      </c>
      <c r="C26" s="266">
        <v>67.431892371839993</v>
      </c>
      <c r="D26" s="266">
        <v>6.9967718014530007</v>
      </c>
      <c r="E26" s="266">
        <v>1.7716570522679678</v>
      </c>
      <c r="F26" s="144"/>
      <c r="G26" s="144">
        <v>344.20032122556097</v>
      </c>
      <c r="H26" s="149"/>
    </row>
    <row r="27" spans="1:8" ht="12.75" customHeight="1">
      <c r="A27" s="338" t="s">
        <v>698</v>
      </c>
      <c r="B27" s="38">
        <v>2</v>
      </c>
      <c r="C27" s="266">
        <v>0</v>
      </c>
      <c r="D27" s="266">
        <v>2.5457145077979999</v>
      </c>
      <c r="E27" s="339">
        <v>0</v>
      </c>
      <c r="G27" s="144">
        <v>4.5457145077979995</v>
      </c>
    </row>
    <row r="28" spans="1:8" ht="12.75" customHeight="1">
      <c r="A28" s="34" t="s">
        <v>699</v>
      </c>
      <c r="B28" s="159">
        <v>39422</v>
      </c>
      <c r="C28" s="159">
        <v>19145.284593619675</v>
      </c>
      <c r="D28" s="159">
        <v>3438.8535527230565</v>
      </c>
      <c r="E28" s="159">
        <v>67.891657052267959</v>
      </c>
      <c r="F28" s="159">
        <v>0</v>
      </c>
      <c r="G28" s="159">
        <v>62074.029803395002</v>
      </c>
      <c r="H28" s="152"/>
    </row>
    <row r="29" spans="1:8" ht="12.75" customHeight="1">
      <c r="A29" s="3"/>
      <c r="B29" s="104"/>
      <c r="C29" s="239"/>
      <c r="D29" s="239"/>
      <c r="E29" s="239"/>
      <c r="F29" s="239"/>
      <c r="G29" s="104"/>
      <c r="H29" s="104"/>
    </row>
    <row r="30" spans="1:8" ht="12.75" customHeight="1" thickBot="1">
      <c r="A30" s="133" t="s">
        <v>392</v>
      </c>
      <c r="B30" s="148"/>
      <c r="C30" s="148"/>
      <c r="D30" s="148"/>
      <c r="E30" s="148"/>
      <c r="F30" s="148"/>
      <c r="G30" s="151"/>
      <c r="H30" s="148"/>
    </row>
    <row r="31" spans="1:8" ht="12.75" customHeight="1">
      <c r="A31" s="143" t="s">
        <v>700</v>
      </c>
      <c r="B31" s="266">
        <v>1121</v>
      </c>
      <c r="C31" s="266">
        <v>842.28985324799999</v>
      </c>
      <c r="D31" s="266">
        <v>730.39725550000003</v>
      </c>
      <c r="E31" s="266">
        <v>12.123152320799999</v>
      </c>
      <c r="F31" s="341">
        <v>-1584.8102610687999</v>
      </c>
      <c r="G31" s="157">
        <v>1120.9999999999998</v>
      </c>
      <c r="H31" s="157" t="s">
        <v>701</v>
      </c>
    </row>
    <row r="32" spans="1:8" ht="12.75" customHeight="1">
      <c r="A32" s="145" t="s">
        <v>702</v>
      </c>
      <c r="B32" s="340">
        <v>325</v>
      </c>
      <c r="C32" s="266">
        <v>64.8</v>
      </c>
      <c r="D32" s="266">
        <v>0</v>
      </c>
      <c r="E32" s="339">
        <v>0</v>
      </c>
      <c r="F32" s="341"/>
      <c r="G32" s="237">
        <v>389.8</v>
      </c>
      <c r="H32" s="158"/>
    </row>
    <row r="33" spans="1:11" ht="12.75" customHeight="1">
      <c r="A33" s="143" t="s">
        <v>73</v>
      </c>
      <c r="B33" s="266">
        <v>3461</v>
      </c>
      <c r="C33" s="266">
        <v>10.091069753040001</v>
      </c>
      <c r="D33" s="266">
        <v>4.0899399498999997E-2</v>
      </c>
      <c r="E33" s="266">
        <v>1.9788774596199996</v>
      </c>
      <c r="F33" s="341">
        <v>4</v>
      </c>
      <c r="G33" s="157">
        <v>3477.1108466121586</v>
      </c>
      <c r="H33" s="157" t="s">
        <v>701</v>
      </c>
    </row>
    <row r="34" spans="1:11" ht="12.75" customHeight="1">
      <c r="A34" s="143" t="s">
        <v>703</v>
      </c>
      <c r="B34" s="266">
        <v>281</v>
      </c>
      <c r="C34" s="266">
        <v>-1.5273521085599968</v>
      </c>
      <c r="D34" s="266">
        <v>3.7045916620329993</v>
      </c>
      <c r="E34" s="266">
        <v>0.3653941126520005</v>
      </c>
      <c r="F34" s="341">
        <v>-146.042633666125</v>
      </c>
      <c r="G34" s="157">
        <v>137.49999999999997</v>
      </c>
      <c r="H34" s="157"/>
    </row>
    <row r="35" spans="1:11" ht="12.75" customHeight="1">
      <c r="A35" s="34" t="s">
        <v>704</v>
      </c>
      <c r="B35" s="159">
        <v>5188</v>
      </c>
      <c r="C35" s="159">
        <v>915.65357089247993</v>
      </c>
      <c r="D35" s="159">
        <v>734.14274656153202</v>
      </c>
      <c r="E35" s="159">
        <v>14.467423893071999</v>
      </c>
      <c r="F35" s="159">
        <v>-1726.852894734925</v>
      </c>
      <c r="G35" s="159">
        <v>5125.4108466121579</v>
      </c>
      <c r="H35" s="189" t="s">
        <v>701</v>
      </c>
      <c r="K35" s="5"/>
    </row>
    <row r="36" spans="1:11" ht="12.75" customHeight="1">
      <c r="A36" s="146"/>
      <c r="B36" s="147"/>
      <c r="C36" s="147"/>
      <c r="D36" s="147"/>
      <c r="E36" s="147"/>
      <c r="F36" s="147"/>
      <c r="G36" s="147"/>
      <c r="H36" s="150"/>
    </row>
    <row r="37" spans="1:11" ht="12.75" thickBot="1">
      <c r="A37" s="133" t="s">
        <v>705</v>
      </c>
      <c r="B37" s="160">
        <v>44610</v>
      </c>
      <c r="C37" s="161">
        <v>20060.938164512154</v>
      </c>
      <c r="D37" s="161">
        <v>4172.9962992845885</v>
      </c>
      <c r="E37" s="161">
        <v>82.359080945339954</v>
      </c>
      <c r="F37" s="161">
        <v>-1726.852894734925</v>
      </c>
      <c r="G37" s="161">
        <v>67199.440650007164</v>
      </c>
      <c r="H37" s="153"/>
    </row>
    <row r="38" spans="1:11">
      <c r="F38" s="5"/>
      <c r="G38" s="114"/>
    </row>
    <row r="40" spans="1:11">
      <c r="A40" s="6" t="s">
        <v>706</v>
      </c>
    </row>
    <row r="41" spans="1:11">
      <c r="A41" s="38" t="s">
        <v>707</v>
      </c>
    </row>
    <row r="42" spans="1:11">
      <c r="A42" s="6" t="s">
        <v>708</v>
      </c>
    </row>
    <row r="45" spans="1:11">
      <c r="F45" s="539"/>
      <c r="G45" s="5"/>
    </row>
    <row r="46" spans="1:11">
      <c r="B46" s="324"/>
    </row>
  </sheetData>
  <pageMargins left="0.7" right="0.7" top="0.75" bottom="0.75" header="0.3" footer="0.3"/>
  <pageSetup paperSize="9" scale="5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C50"/>
  <sheetViews>
    <sheetView zoomScaleNormal="100" workbookViewId="0">
      <selection activeCell="C19" sqref="C19"/>
    </sheetView>
  </sheetViews>
  <sheetFormatPr baseColWidth="10" defaultColWidth="11" defaultRowHeight="12"/>
  <cols>
    <col min="1" max="1" width="82.5" style="38" customWidth="1"/>
    <col min="2" max="2" width="11.25" style="38" bestFit="1" customWidth="1"/>
    <col min="3" max="16384" width="11" style="38"/>
  </cols>
  <sheetData>
    <row r="1" spans="1:3" ht="21">
      <c r="A1" s="310" t="s">
        <v>709</v>
      </c>
    </row>
    <row r="2" spans="1:3">
      <c r="A2" s="52" t="s">
        <v>36</v>
      </c>
    </row>
    <row r="3" spans="1:3" ht="12.75" thickBot="1">
      <c r="A3" s="148"/>
      <c r="B3" s="294">
        <v>44742</v>
      </c>
      <c r="C3" s="294">
        <v>44561</v>
      </c>
    </row>
    <row r="4" spans="1:3">
      <c r="A4" s="38" t="s">
        <v>710</v>
      </c>
      <c r="B4" s="5">
        <v>27.068196</v>
      </c>
      <c r="C4" s="5">
        <v>0</v>
      </c>
    </row>
    <row r="5" spans="1:3">
      <c r="A5" s="38" t="s">
        <v>711</v>
      </c>
      <c r="B5" s="5"/>
      <c r="C5" s="5"/>
    </row>
    <row r="6" spans="1:3">
      <c r="A6" s="38" t="s">
        <v>712</v>
      </c>
      <c r="B6" s="5"/>
      <c r="C6" s="5"/>
    </row>
    <row r="7" spans="1:3">
      <c r="A7" s="38" t="s">
        <v>713</v>
      </c>
      <c r="B7" s="5"/>
      <c r="C7" s="5"/>
    </row>
    <row r="8" spans="1:3">
      <c r="A8" s="38" t="s">
        <v>714</v>
      </c>
      <c r="B8" s="5"/>
      <c r="C8" s="5"/>
    </row>
    <row r="9" spans="1:3">
      <c r="A9" s="38" t="s">
        <v>715</v>
      </c>
      <c r="B9" s="5">
        <v>734.69660299999998</v>
      </c>
      <c r="C9" s="5">
        <v>692.39462700000001</v>
      </c>
    </row>
    <row r="10" spans="1:3">
      <c r="A10" s="38" t="s">
        <v>716</v>
      </c>
      <c r="B10" s="5">
        <v>-243.73339100000001</v>
      </c>
      <c r="C10" s="5">
        <v>-415.291383</v>
      </c>
    </row>
    <row r="11" spans="1:3">
      <c r="A11" s="38" t="s">
        <v>717</v>
      </c>
      <c r="B11" s="5" t="s">
        <v>88</v>
      </c>
      <c r="C11" s="5" t="s">
        <v>88</v>
      </c>
    </row>
    <row r="12" spans="1:3">
      <c r="A12" s="38" t="s">
        <v>718</v>
      </c>
      <c r="B12" s="5">
        <v>137.14185800000001</v>
      </c>
      <c r="C12" s="5">
        <v>352.58880199999999</v>
      </c>
    </row>
    <row r="13" spans="1:3" ht="12.75" customHeight="1">
      <c r="A13" s="38" t="s">
        <v>719</v>
      </c>
      <c r="B13" s="5" t="s">
        <v>88</v>
      </c>
      <c r="C13" s="5" t="s">
        <v>88</v>
      </c>
    </row>
    <row r="14" spans="1:3">
      <c r="A14" s="38" t="s">
        <v>720</v>
      </c>
      <c r="B14" s="5">
        <v>103.457125</v>
      </c>
      <c r="C14" s="5">
        <v>0</v>
      </c>
    </row>
    <row r="15" spans="1:3" ht="12.75" customHeight="1">
      <c r="A15" s="38" t="s">
        <v>721</v>
      </c>
      <c r="B15" s="5" t="s">
        <v>88</v>
      </c>
      <c r="C15" s="5" t="s">
        <v>88</v>
      </c>
    </row>
    <row r="16" spans="1:3">
      <c r="A16" s="38" t="s">
        <v>722</v>
      </c>
      <c r="B16" s="5" t="s">
        <v>88</v>
      </c>
      <c r="C16" s="5" t="s">
        <v>88</v>
      </c>
    </row>
    <row r="17" spans="1:3">
      <c r="A17" s="38" t="s">
        <v>723</v>
      </c>
      <c r="B17" s="5" t="s">
        <v>88</v>
      </c>
      <c r="C17" s="5" t="s">
        <v>88</v>
      </c>
    </row>
    <row r="18" spans="1:3">
      <c r="A18" s="38" t="s">
        <v>724</v>
      </c>
      <c r="B18" s="5">
        <v>22.63287</v>
      </c>
      <c r="C18" s="5">
        <v>24.75583</v>
      </c>
    </row>
    <row r="19" spans="1:3">
      <c r="A19" s="38" t="s">
        <v>725</v>
      </c>
      <c r="B19" s="5">
        <v>1031.387567</v>
      </c>
      <c r="C19" s="5">
        <v>751.876938</v>
      </c>
    </row>
    <row r="20" spans="1:3">
      <c r="A20" s="38" t="s">
        <v>726</v>
      </c>
      <c r="B20" s="5">
        <v>2119.6556620000001</v>
      </c>
      <c r="C20" s="5">
        <v>1641.6842200000001</v>
      </c>
    </row>
    <row r="21" spans="1:3">
      <c r="A21" s="38" t="s">
        <v>727</v>
      </c>
      <c r="B21" s="5">
        <v>0</v>
      </c>
      <c r="C21" s="5">
        <v>0</v>
      </c>
    </row>
    <row r="22" spans="1:3">
      <c r="A22" s="38" t="s">
        <v>728</v>
      </c>
      <c r="B22" s="5">
        <v>66625.062483999995</v>
      </c>
      <c r="C22" s="5">
        <v>62547.087853999998</v>
      </c>
    </row>
    <row r="23" spans="1:3">
      <c r="A23" s="38" t="s">
        <v>729</v>
      </c>
      <c r="B23" s="5" t="s">
        <v>88</v>
      </c>
      <c r="C23" s="5" t="s">
        <v>88</v>
      </c>
    </row>
    <row r="24" spans="1:3">
      <c r="A24" s="38" t="s">
        <v>730</v>
      </c>
      <c r="B24" s="5" t="s">
        <v>88</v>
      </c>
      <c r="C24" s="5" t="s">
        <v>88</v>
      </c>
    </row>
    <row r="25" spans="1:3">
      <c r="A25" s="38" t="s">
        <v>731</v>
      </c>
      <c r="B25" s="5" t="s">
        <v>88</v>
      </c>
      <c r="C25" s="5" t="s">
        <v>88</v>
      </c>
    </row>
    <row r="26" spans="1:3">
      <c r="A26" s="38" t="s">
        <v>732</v>
      </c>
      <c r="B26" s="5" t="s">
        <v>88</v>
      </c>
      <c r="C26" s="5" t="s">
        <v>88</v>
      </c>
    </row>
    <row r="27" spans="1:3">
      <c r="A27" s="38" t="s">
        <v>733</v>
      </c>
      <c r="B27" s="5" t="s">
        <v>88</v>
      </c>
      <c r="C27" s="5" t="s">
        <v>88</v>
      </c>
    </row>
    <row r="28" spans="1:3">
      <c r="A28" s="38" t="s">
        <v>734</v>
      </c>
      <c r="B28" s="5" t="s">
        <v>88</v>
      </c>
      <c r="C28" s="5" t="s">
        <v>88</v>
      </c>
    </row>
    <row r="29" spans="1:3">
      <c r="A29" s="38" t="s">
        <v>735</v>
      </c>
      <c r="B29" s="5" t="s">
        <v>88</v>
      </c>
      <c r="C29" s="5" t="s">
        <v>88</v>
      </c>
    </row>
    <row r="30" spans="1:3" ht="12.75" customHeight="1">
      <c r="A30" s="38" t="s">
        <v>736</v>
      </c>
      <c r="B30" s="5">
        <v>-27.113572999999999</v>
      </c>
      <c r="C30" s="5">
        <v>-26.310497999999999</v>
      </c>
    </row>
    <row r="31" spans="1:3">
      <c r="A31" s="38" t="s">
        <v>737</v>
      </c>
      <c r="B31" s="5">
        <v>-27.113572999999999</v>
      </c>
      <c r="C31" s="5">
        <v>-26.310497999999999</v>
      </c>
    </row>
    <row r="32" spans="1:3">
      <c r="A32" s="38" t="s">
        <v>738</v>
      </c>
      <c r="B32" s="5">
        <v>70530.255401000002</v>
      </c>
      <c r="C32" s="5">
        <v>65758.786389999994</v>
      </c>
    </row>
    <row r="33" spans="1:3">
      <c r="A33" s="38" t="s">
        <v>739</v>
      </c>
      <c r="B33" s="5">
        <v>70530.255401000002</v>
      </c>
      <c r="C33" s="5">
        <v>65758.786389999994</v>
      </c>
    </row>
    <row r="34" spans="1:3" ht="12.75" thickBot="1">
      <c r="A34" s="133" t="s">
        <v>740</v>
      </c>
      <c r="B34" s="254"/>
      <c r="C34" s="254"/>
    </row>
    <row r="35" spans="1:3">
      <c r="A35" s="38" t="s">
        <v>741</v>
      </c>
      <c r="B35" s="5">
        <v>4960.9127339999995</v>
      </c>
      <c r="C35" s="5">
        <v>4657.7163579999997</v>
      </c>
    </row>
    <row r="36" spans="1:3">
      <c r="A36" s="38" t="s">
        <v>742</v>
      </c>
      <c r="B36" s="5">
        <v>4960.9127339999995</v>
      </c>
      <c r="C36" s="5">
        <v>4657.7163579999997</v>
      </c>
    </row>
    <row r="37" spans="1:3" ht="12.75" thickBot="1">
      <c r="A37" s="133" t="s">
        <v>743</v>
      </c>
      <c r="B37" s="254"/>
      <c r="C37" s="254"/>
    </row>
    <row r="38" spans="1:3">
      <c r="A38" s="38" t="s">
        <v>743</v>
      </c>
      <c r="B38" s="255">
        <v>7.0337370902667423E-2</v>
      </c>
      <c r="C38" s="255">
        <v>7.0830327226177395E-2</v>
      </c>
    </row>
    <row r="39" spans="1:3">
      <c r="A39" s="38" t="s">
        <v>744</v>
      </c>
      <c r="B39" s="255">
        <v>7.0337370902667423E-2</v>
      </c>
      <c r="C39" s="255">
        <v>7.0830327226177395E-2</v>
      </c>
    </row>
    <row r="50" spans="2:2">
      <c r="B50" s="324"/>
    </row>
  </sheetData>
  <conditionalFormatting sqref="B7:B8 B29:C29">
    <cfRule type="cellIs" dxfId="3" priority="17" operator="lessThan">
      <formula>0</formula>
    </cfRule>
  </conditionalFormatting>
  <conditionalFormatting sqref="B27:C27">
    <cfRule type="cellIs" dxfId="2" priority="16" operator="lessThan">
      <formula>B25</formula>
    </cfRule>
  </conditionalFormatting>
  <conditionalFormatting sqref="B21:C21">
    <cfRule type="cellIs" dxfId="1" priority="9" operator="lessThan">
      <formula>0</formula>
    </cfRule>
  </conditionalFormatting>
  <conditionalFormatting sqref="C7:C8">
    <cfRule type="cellIs" dxfId="0" priority="6" operator="lessThan">
      <formula>0</formula>
    </cfRule>
  </conditionalFormatting>
  <pageMargins left="0.7" right="0.7" top="0.75" bottom="0.75" header="0.3" footer="0.3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N50"/>
  <sheetViews>
    <sheetView showGridLines="0" zoomScaleNormal="100" workbookViewId="0">
      <selection activeCell="C18" sqref="C18"/>
    </sheetView>
  </sheetViews>
  <sheetFormatPr baseColWidth="10" defaultColWidth="11" defaultRowHeight="12.75"/>
  <cols>
    <col min="1" max="1" width="40.875" style="213" customWidth="1"/>
    <col min="2" max="2" width="12.5" style="213" customWidth="1"/>
    <col min="3" max="3" width="11" style="213"/>
    <col min="4" max="13" width="15.375" style="213" customWidth="1"/>
    <col min="14" max="16384" width="11" style="213"/>
  </cols>
  <sheetData>
    <row r="1" spans="1:14" ht="21">
      <c r="A1" s="310" t="s">
        <v>782</v>
      </c>
    </row>
    <row r="2" spans="1:14">
      <c r="A2" s="52" t="s">
        <v>36</v>
      </c>
    </row>
    <row r="3" spans="1:14">
      <c r="A3" s="214" t="s">
        <v>121</v>
      </c>
    </row>
    <row r="5" spans="1:14">
      <c r="A5" s="215" t="s">
        <v>745</v>
      </c>
      <c r="B5" s="216"/>
      <c r="C5" s="216"/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4" ht="24.75" customHeight="1">
      <c r="A6" s="215"/>
      <c r="B6" s="612" t="s">
        <v>746</v>
      </c>
      <c r="C6" s="612"/>
      <c r="D6" s="612" t="s">
        <v>747</v>
      </c>
      <c r="E6" s="612"/>
      <c r="F6" s="613" t="s">
        <v>748</v>
      </c>
      <c r="G6" s="613"/>
      <c r="H6" s="613" t="s">
        <v>749</v>
      </c>
      <c r="I6" s="613"/>
      <c r="J6" s="613"/>
      <c r="K6" s="613"/>
      <c r="L6" s="216"/>
      <c r="M6" s="218"/>
    </row>
    <row r="7" spans="1:14" ht="48.75" thickBot="1">
      <c r="A7" s="219"/>
      <c r="B7" s="220" t="s">
        <v>750</v>
      </c>
      <c r="C7" s="220" t="s">
        <v>751</v>
      </c>
      <c r="D7" s="220" t="s">
        <v>752</v>
      </c>
      <c r="E7" s="220" t="s">
        <v>753</v>
      </c>
      <c r="F7" s="220" t="s">
        <v>754</v>
      </c>
      <c r="G7" s="220" t="s">
        <v>755</v>
      </c>
      <c r="H7" s="220" t="s">
        <v>756</v>
      </c>
      <c r="I7" s="220" t="s">
        <v>757</v>
      </c>
      <c r="J7" s="221" t="s">
        <v>758</v>
      </c>
      <c r="K7" s="222" t="s">
        <v>759</v>
      </c>
      <c r="L7" s="223" t="s">
        <v>760</v>
      </c>
      <c r="M7" s="224" t="s">
        <v>761</v>
      </c>
    </row>
    <row r="8" spans="1:14">
      <c r="A8" s="225" t="s">
        <v>762</v>
      </c>
      <c r="B8" s="449">
        <v>12873.924241999999</v>
      </c>
      <c r="C8" s="449">
        <v>9.6074649999999995</v>
      </c>
      <c r="D8" s="257">
        <v>0</v>
      </c>
      <c r="E8" s="257">
        <v>0</v>
      </c>
      <c r="F8" s="257">
        <v>0</v>
      </c>
      <c r="G8" s="257">
        <v>0</v>
      </c>
      <c r="H8" s="449">
        <v>1785.5892839999999</v>
      </c>
      <c r="I8" s="257">
        <v>0</v>
      </c>
      <c r="J8" s="257">
        <v>0</v>
      </c>
      <c r="K8" s="257">
        <v>1785.5892839999999</v>
      </c>
      <c r="L8" s="258"/>
      <c r="M8" s="447">
        <v>1.4999999999999999E-2</v>
      </c>
      <c r="N8" s="226"/>
    </row>
    <row r="9" spans="1:14" s="229" customFormat="1">
      <c r="A9" s="227" t="s">
        <v>759</v>
      </c>
      <c r="B9" s="259">
        <v>12873.924241999999</v>
      </c>
      <c r="C9" s="259">
        <v>9.6074649999999995</v>
      </c>
      <c r="D9" s="259">
        <v>0</v>
      </c>
      <c r="E9" s="259">
        <v>0</v>
      </c>
      <c r="F9" s="259">
        <v>0</v>
      </c>
      <c r="G9" s="259">
        <v>0</v>
      </c>
      <c r="H9" s="259">
        <v>1785.5892839999999</v>
      </c>
      <c r="I9" s="259">
        <v>0</v>
      </c>
      <c r="J9" s="259">
        <v>0</v>
      </c>
      <c r="K9" s="259">
        <v>1785.5892839999999</v>
      </c>
      <c r="L9" s="260"/>
      <c r="M9" s="369">
        <v>0.01</v>
      </c>
      <c r="N9" s="228"/>
    </row>
    <row r="10" spans="1:14">
      <c r="A10" s="225"/>
      <c r="B10" s="230"/>
      <c r="C10" s="230"/>
      <c r="D10" s="217"/>
      <c r="E10" s="217"/>
      <c r="F10" s="217"/>
      <c r="G10" s="217"/>
      <c r="H10" s="217"/>
      <c r="I10" s="217"/>
      <c r="J10" s="217"/>
      <c r="K10" s="217"/>
      <c r="L10" s="217"/>
      <c r="M10" s="217"/>
    </row>
    <row r="11" spans="1:14">
      <c r="A11" s="448" t="s">
        <v>763</v>
      </c>
      <c r="B11" s="230"/>
      <c r="C11" s="230"/>
      <c r="D11" s="217"/>
      <c r="E11" s="217"/>
      <c r="F11" s="217"/>
      <c r="G11" s="217"/>
      <c r="H11" s="217"/>
      <c r="I11" s="217"/>
      <c r="J11" s="217"/>
      <c r="K11" s="217"/>
      <c r="L11" s="217"/>
      <c r="M11" s="217"/>
    </row>
    <row r="12" spans="1:14">
      <c r="A12" s="225"/>
      <c r="B12" s="230"/>
      <c r="C12" s="230"/>
      <c r="D12" s="217"/>
      <c r="E12" s="217"/>
      <c r="F12" s="217"/>
      <c r="G12" s="217"/>
      <c r="H12" s="217"/>
      <c r="I12" s="217"/>
      <c r="J12" s="217"/>
      <c r="K12" s="217"/>
      <c r="L12" s="217"/>
      <c r="M12" s="217"/>
    </row>
    <row r="13" spans="1:14">
      <c r="A13" s="225"/>
      <c r="B13" s="230"/>
      <c r="C13" s="230"/>
      <c r="D13" s="217"/>
      <c r="E13" s="217"/>
      <c r="F13" s="217"/>
      <c r="G13" s="217"/>
      <c r="H13" s="217"/>
      <c r="I13" s="217"/>
      <c r="J13" s="217"/>
      <c r="K13" s="217"/>
      <c r="L13" s="217"/>
      <c r="M13" s="217"/>
    </row>
    <row r="14" spans="1:14">
      <c r="A14" s="233" t="s">
        <v>764</v>
      </c>
      <c r="B14" s="230"/>
      <c r="C14" s="230"/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4" ht="13.5" thickBot="1">
      <c r="A15" s="231"/>
      <c r="B15" s="219"/>
      <c r="C15" s="219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14">
      <c r="A16" s="225" t="s">
        <v>765</v>
      </c>
      <c r="B16" s="230"/>
      <c r="C16" s="256">
        <v>23609.035647000001</v>
      </c>
      <c r="D16" s="232"/>
      <c r="E16" s="217"/>
      <c r="F16" s="217"/>
      <c r="G16" s="217"/>
      <c r="H16" s="217"/>
      <c r="I16" s="217"/>
      <c r="J16" s="217"/>
      <c r="K16" s="217"/>
      <c r="L16" s="217"/>
      <c r="M16" s="217"/>
    </row>
    <row r="17" spans="1:13">
      <c r="A17" s="225" t="s">
        <v>766</v>
      </c>
      <c r="B17" s="230"/>
      <c r="C17" s="446">
        <v>1.4999999999999999E-2</v>
      </c>
      <c r="D17" s="211"/>
      <c r="E17" s="217"/>
      <c r="F17" s="217"/>
      <c r="G17" s="217"/>
      <c r="H17" s="217"/>
      <c r="I17" s="217"/>
      <c r="J17" s="217"/>
      <c r="K17" s="217"/>
      <c r="L17" s="217"/>
      <c r="M17" s="217"/>
    </row>
    <row r="18" spans="1:13">
      <c r="A18" s="225" t="s">
        <v>767</v>
      </c>
      <c r="B18" s="230"/>
      <c r="C18" s="528">
        <v>354.135534705</v>
      </c>
      <c r="D18" s="212"/>
      <c r="E18" s="217"/>
      <c r="F18" s="217"/>
      <c r="G18" s="217"/>
      <c r="H18" s="217"/>
      <c r="I18" s="217"/>
      <c r="J18" s="217"/>
      <c r="K18" s="217"/>
      <c r="L18" s="217"/>
      <c r="M18" s="217"/>
    </row>
    <row r="50" spans="2:2">
      <c r="B50" s="323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L9"/>
  <sheetViews>
    <sheetView showGridLines="0" zoomScaleNormal="100" workbookViewId="0">
      <selection activeCell="K24" sqref="K24"/>
    </sheetView>
  </sheetViews>
  <sheetFormatPr baseColWidth="10" defaultColWidth="11" defaultRowHeight="12.75"/>
  <cols>
    <col min="1" max="1" width="50" style="213" customWidth="1"/>
    <col min="2" max="16384" width="11" style="213"/>
  </cols>
  <sheetData>
    <row r="1" spans="1:12" ht="21">
      <c r="A1" s="297" t="s">
        <v>35</v>
      </c>
    </row>
    <row r="2" spans="1:12">
      <c r="A2" s="317" t="s">
        <v>768</v>
      </c>
    </row>
    <row r="3" spans="1:12" ht="24.75" thickBot="1">
      <c r="A3" s="312" t="s">
        <v>35</v>
      </c>
      <c r="B3" s="313" t="s">
        <v>769</v>
      </c>
      <c r="C3" s="313" t="s">
        <v>770</v>
      </c>
      <c r="D3" s="314" t="s">
        <v>771</v>
      </c>
    </row>
    <row r="4" spans="1:12">
      <c r="A4" s="315" t="s">
        <v>772</v>
      </c>
      <c r="B4" s="316">
        <v>5</v>
      </c>
      <c r="C4" s="316">
        <v>12689</v>
      </c>
      <c r="D4" s="318">
        <v>651</v>
      </c>
    </row>
    <row r="5" spans="1:12" ht="24">
      <c r="A5" s="317" t="s">
        <v>773</v>
      </c>
      <c r="B5" s="316">
        <v>6</v>
      </c>
      <c r="C5" s="316">
        <v>8373</v>
      </c>
      <c r="D5" s="318">
        <v>182</v>
      </c>
    </row>
    <row r="6" spans="1:12">
      <c r="A6" s="319" t="s">
        <v>774</v>
      </c>
      <c r="B6" s="501">
        <f>8</f>
        <v>8</v>
      </c>
      <c r="C6" s="501">
        <v>1961</v>
      </c>
      <c r="D6" s="501">
        <v>0</v>
      </c>
      <c r="L6" s="350"/>
    </row>
    <row r="7" spans="1:12">
      <c r="A7" s="320" t="s">
        <v>52</v>
      </c>
      <c r="B7" s="321">
        <f>SUM(B4:B6)</f>
        <v>19</v>
      </c>
      <c r="C7" s="321">
        <f>SUM(C4:C6)</f>
        <v>23023</v>
      </c>
      <c r="D7" s="321">
        <f>SUM(D4:D6)</f>
        <v>833</v>
      </c>
    </row>
    <row r="9" spans="1:12">
      <c r="A9" s="52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00B050"/>
    <pageSetUpPr fitToPage="1"/>
  </sheetPr>
  <dimension ref="A1:O95"/>
  <sheetViews>
    <sheetView showGridLines="0" zoomScaleNormal="100" workbookViewId="0">
      <selection activeCell="F44" sqref="F44"/>
    </sheetView>
  </sheetViews>
  <sheetFormatPr baseColWidth="10" defaultColWidth="11" defaultRowHeight="12"/>
  <cols>
    <col min="1" max="1" width="52.625" style="4" customWidth="1"/>
    <col min="2" max="2" width="11.875" style="4" hidden="1" customWidth="1"/>
    <col min="3" max="3" width="8.625" style="4" hidden="1" customWidth="1"/>
    <col min="4" max="5" width="11.75" style="4" hidden="1" customWidth="1"/>
    <col min="6" max="7" width="11" style="4"/>
    <col min="8" max="8" width="9.875" style="4" bestFit="1" customWidth="1"/>
    <col min="9" max="9" width="19.75" style="4" bestFit="1" customWidth="1"/>
    <col min="10" max="16384" width="11" style="4"/>
  </cols>
  <sheetData>
    <row r="1" spans="1:7" ht="21">
      <c r="A1" s="310" t="s">
        <v>61</v>
      </c>
    </row>
    <row r="2" spans="1:7">
      <c r="A2" s="38" t="s">
        <v>62</v>
      </c>
    </row>
    <row r="3" spans="1:7">
      <c r="A3" s="38"/>
    </row>
    <row r="4" spans="1:7" ht="12.75">
      <c r="A4" s="38" t="s">
        <v>63</v>
      </c>
      <c r="B4" s="371"/>
      <c r="C4" s="371"/>
      <c r="D4" s="372"/>
      <c r="E4" s="371"/>
      <c r="F4" s="371"/>
      <c r="G4" s="371"/>
    </row>
    <row r="5" spans="1:7" ht="12.75">
      <c r="A5" s="38" t="s">
        <v>64</v>
      </c>
      <c r="B5" s="371"/>
      <c r="C5" s="371"/>
      <c r="D5" s="372"/>
      <c r="E5" s="371"/>
      <c r="F5" s="371"/>
      <c r="G5" s="371"/>
    </row>
    <row r="6" spans="1:7" ht="12.75">
      <c r="A6" s="38" t="s">
        <v>65</v>
      </c>
      <c r="B6" s="371"/>
      <c r="C6" s="371"/>
      <c r="D6" s="372"/>
      <c r="E6" s="371"/>
      <c r="F6" s="371"/>
      <c r="G6" s="371"/>
    </row>
    <row r="7" spans="1:7">
      <c r="A7" s="38" t="s">
        <v>66</v>
      </c>
      <c r="B7" s="373"/>
      <c r="C7" s="374"/>
      <c r="D7" s="375"/>
      <c r="E7" s="374"/>
      <c r="F7" s="373"/>
      <c r="G7" s="373"/>
    </row>
    <row r="8" spans="1:7" ht="12.75">
      <c r="A8" s="370"/>
      <c r="B8" s="373"/>
      <c r="C8" s="374"/>
      <c r="D8" s="375"/>
      <c r="E8" s="374"/>
      <c r="F8" s="373"/>
      <c r="G8" s="373"/>
    </row>
    <row r="10" spans="1:7">
      <c r="A10" s="378"/>
      <c r="B10" s="378"/>
      <c r="C10" s="378"/>
      <c r="D10" s="378"/>
      <c r="E10" s="379"/>
      <c r="F10" s="585" t="s">
        <v>67</v>
      </c>
      <c r="G10" s="585"/>
    </row>
    <row r="11" spans="1:7">
      <c r="A11" s="34" t="s">
        <v>68</v>
      </c>
      <c r="B11" s="35"/>
      <c r="C11" s="35"/>
      <c r="D11" s="36"/>
      <c r="E11" s="36"/>
      <c r="F11" s="404">
        <v>44742</v>
      </c>
      <c r="G11" s="404">
        <v>44561</v>
      </c>
    </row>
    <row r="12" spans="1:7">
      <c r="A12" s="38"/>
      <c r="B12" s="38"/>
      <c r="C12" s="38"/>
      <c r="D12" s="38"/>
      <c r="E12" s="380"/>
      <c r="F12" s="5"/>
      <c r="G12" s="5"/>
    </row>
    <row r="13" spans="1:7">
      <c r="A13" s="38" t="s">
        <v>69</v>
      </c>
      <c r="B13" s="38"/>
      <c r="C13" s="38"/>
      <c r="D13" s="38"/>
      <c r="E13" s="5"/>
      <c r="F13" s="491">
        <v>706</v>
      </c>
      <c r="G13" s="491">
        <v>706</v>
      </c>
    </row>
    <row r="14" spans="1:7">
      <c r="A14" s="38" t="s">
        <v>70</v>
      </c>
      <c r="B14" s="38"/>
      <c r="C14" s="38"/>
      <c r="D14" s="38"/>
      <c r="E14" s="5"/>
      <c r="F14" s="491">
        <v>415</v>
      </c>
      <c r="G14" s="491">
        <v>415</v>
      </c>
    </row>
    <row r="15" spans="1:7" ht="14.25">
      <c r="A15" s="38" t="s">
        <v>71</v>
      </c>
      <c r="B15" s="38"/>
      <c r="C15" s="38"/>
      <c r="D15" s="38"/>
      <c r="E15" s="5"/>
      <c r="F15" s="491">
        <v>0</v>
      </c>
      <c r="G15" s="491">
        <v>200</v>
      </c>
    </row>
    <row r="16" spans="1:7">
      <c r="A16" s="38" t="s">
        <v>72</v>
      </c>
      <c r="B16" s="38"/>
      <c r="C16" s="38"/>
      <c r="D16" s="38"/>
      <c r="E16" s="5"/>
      <c r="F16" s="491">
        <v>0</v>
      </c>
      <c r="G16" s="491">
        <v>0</v>
      </c>
    </row>
    <row r="17" spans="1:7">
      <c r="A17" s="38" t="s">
        <v>73</v>
      </c>
      <c r="B17" s="38"/>
      <c r="C17" s="38"/>
      <c r="D17" s="38"/>
      <c r="E17" s="5"/>
      <c r="F17" s="491">
        <v>3476</v>
      </c>
      <c r="G17" s="491">
        <v>3412</v>
      </c>
    </row>
    <row r="18" spans="1:7">
      <c r="A18" s="34" t="s">
        <v>74</v>
      </c>
      <c r="B18" s="35"/>
      <c r="C18" s="35"/>
      <c r="D18" s="36"/>
      <c r="E18" s="36"/>
      <c r="F18" s="268">
        <v>4597</v>
      </c>
      <c r="G18" s="268">
        <v>4733</v>
      </c>
    </row>
    <row r="19" spans="1:7">
      <c r="A19" s="38"/>
      <c r="B19" s="38"/>
      <c r="C19" s="38"/>
      <c r="D19" s="38"/>
      <c r="E19" s="5"/>
      <c r="F19" s="491"/>
      <c r="G19" s="491"/>
    </row>
    <row r="20" spans="1:7">
      <c r="A20" s="327" t="s">
        <v>75</v>
      </c>
      <c r="B20" s="327"/>
      <c r="C20" s="327"/>
      <c r="D20" s="38"/>
      <c r="E20" s="5"/>
      <c r="F20" s="491"/>
      <c r="G20" s="491"/>
    </row>
    <row r="21" spans="1:7">
      <c r="A21" s="38" t="s">
        <v>76</v>
      </c>
      <c r="B21" s="38"/>
      <c r="C21" s="38"/>
      <c r="D21" s="38"/>
      <c r="E21" s="5"/>
      <c r="F21" s="491">
        <v>-19</v>
      </c>
      <c r="G21" s="491">
        <v>-18</v>
      </c>
    </row>
    <row r="22" spans="1:7">
      <c r="A22" s="38" t="s">
        <v>77</v>
      </c>
      <c r="B22" s="38"/>
      <c r="C22" s="38"/>
      <c r="D22" s="38"/>
      <c r="E22" s="5"/>
      <c r="F22" s="491">
        <v>0</v>
      </c>
      <c r="G22" s="491">
        <v>-200</v>
      </c>
    </row>
    <row r="23" spans="1:7">
      <c r="A23" s="381" t="s">
        <v>78</v>
      </c>
      <c r="B23" s="381"/>
      <c r="C23" s="381"/>
      <c r="D23" s="38"/>
      <c r="E23" s="5"/>
      <c r="F23" s="491">
        <v>-5</v>
      </c>
      <c r="G23" s="491">
        <v>-5</v>
      </c>
    </row>
    <row r="24" spans="1:7">
      <c r="A24" s="38" t="s">
        <v>79</v>
      </c>
      <c r="B24" s="38"/>
      <c r="C24" s="38"/>
      <c r="D24" s="38"/>
      <c r="E24" s="5"/>
      <c r="F24" s="491">
        <v>-113</v>
      </c>
      <c r="G24" s="491">
        <v>-116</v>
      </c>
    </row>
    <row r="25" spans="1:7">
      <c r="A25" s="38" t="s">
        <v>80</v>
      </c>
      <c r="B25" s="38"/>
      <c r="C25" s="38"/>
      <c r="D25" s="38"/>
      <c r="E25" s="5"/>
      <c r="F25" s="491">
        <v>138</v>
      </c>
      <c r="G25" s="491">
        <v>0</v>
      </c>
    </row>
    <row r="26" spans="1:7">
      <c r="A26" s="38" t="s">
        <v>81</v>
      </c>
      <c r="B26" s="38"/>
      <c r="C26" s="38"/>
      <c r="D26" s="38"/>
      <c r="E26" s="5"/>
      <c r="F26" s="491">
        <v>-27</v>
      </c>
      <c r="G26" s="491">
        <v>-26</v>
      </c>
    </row>
    <row r="27" spans="1:7">
      <c r="A27" s="34" t="s">
        <v>82</v>
      </c>
      <c r="B27" s="35"/>
      <c r="C27" s="35"/>
      <c r="D27" s="36"/>
      <c r="E27" s="36"/>
      <c r="F27" s="268">
        <v>4571</v>
      </c>
      <c r="G27" s="268">
        <v>4368</v>
      </c>
    </row>
    <row r="28" spans="1:7">
      <c r="A28" s="381" t="s">
        <v>83</v>
      </c>
      <c r="B28" s="381"/>
      <c r="C28" s="381"/>
      <c r="D28" s="38"/>
      <c r="E28" s="5"/>
      <c r="F28" s="491">
        <v>390</v>
      </c>
      <c r="G28" s="491">
        <v>290</v>
      </c>
    </row>
    <row r="29" spans="1:7">
      <c r="A29" s="34" t="s">
        <v>84</v>
      </c>
      <c r="B29" s="35"/>
      <c r="C29" s="35"/>
      <c r="D29" s="36"/>
      <c r="E29" s="36"/>
      <c r="F29" s="268">
        <v>4961</v>
      </c>
      <c r="G29" s="268">
        <v>4658</v>
      </c>
    </row>
    <row r="30" spans="1:7">
      <c r="A30" s="38"/>
      <c r="B30" s="38"/>
      <c r="C30" s="38"/>
      <c r="D30" s="38"/>
      <c r="E30" s="5"/>
      <c r="F30" s="491"/>
      <c r="G30" s="491"/>
    </row>
    <row r="31" spans="1:7">
      <c r="A31" s="382" t="s">
        <v>85</v>
      </c>
      <c r="B31" s="382"/>
      <c r="C31" s="382"/>
      <c r="D31" s="38"/>
      <c r="E31" s="5"/>
      <c r="F31" s="491"/>
      <c r="G31" s="491"/>
    </row>
    <row r="32" spans="1:7">
      <c r="A32" s="381" t="s">
        <v>86</v>
      </c>
      <c r="B32" s="381"/>
      <c r="C32" s="381"/>
      <c r="D32" s="38"/>
      <c r="E32" s="5"/>
      <c r="F32" s="491">
        <v>503</v>
      </c>
      <c r="G32" s="491">
        <v>402</v>
      </c>
    </row>
    <row r="33" spans="1:7">
      <c r="A33" s="34" t="s">
        <v>87</v>
      </c>
      <c r="B33" s="35"/>
      <c r="C33" s="35"/>
      <c r="D33" s="36"/>
      <c r="E33" s="36"/>
      <c r="F33" s="268">
        <v>503</v>
      </c>
      <c r="G33" s="268">
        <v>402</v>
      </c>
    </row>
    <row r="34" spans="1:7">
      <c r="A34" s="381" t="s">
        <v>88</v>
      </c>
      <c r="B34" s="381"/>
      <c r="C34" s="381"/>
      <c r="D34" s="38"/>
      <c r="E34" s="5"/>
      <c r="F34" s="491"/>
      <c r="G34" s="491"/>
    </row>
    <row r="35" spans="1:7">
      <c r="A35" s="34" t="s">
        <v>89</v>
      </c>
      <c r="B35" s="35"/>
      <c r="C35" s="35"/>
      <c r="D35" s="36"/>
      <c r="E35" s="36"/>
      <c r="F35" s="268">
        <v>5464</v>
      </c>
      <c r="G35" s="268">
        <v>5060</v>
      </c>
    </row>
    <row r="36" spans="1:7">
      <c r="A36" s="38"/>
      <c r="B36" s="38"/>
      <c r="C36" s="38"/>
      <c r="D36" s="38"/>
      <c r="E36" s="5"/>
      <c r="F36" s="491"/>
      <c r="G36" s="491"/>
    </row>
    <row r="37" spans="1:7">
      <c r="A37" s="382" t="s">
        <v>90</v>
      </c>
      <c r="B37" s="382"/>
      <c r="C37" s="382"/>
      <c r="D37" s="38"/>
      <c r="E37" s="5"/>
      <c r="F37" s="491"/>
      <c r="G37" s="491"/>
    </row>
    <row r="38" spans="1:7">
      <c r="A38" s="381" t="s">
        <v>91</v>
      </c>
      <c r="B38" s="381"/>
      <c r="C38" s="381"/>
      <c r="D38" s="38"/>
      <c r="E38" s="5"/>
      <c r="F38" s="491">
        <v>7151</v>
      </c>
      <c r="G38" s="491">
        <v>7105</v>
      </c>
    </row>
    <row r="39" spans="1:7">
      <c r="A39" s="381" t="s">
        <v>92</v>
      </c>
      <c r="B39" s="381"/>
      <c r="C39" s="381"/>
      <c r="D39" s="38"/>
      <c r="E39" s="5"/>
      <c r="F39" s="491">
        <v>776</v>
      </c>
      <c r="G39" s="491">
        <v>481</v>
      </c>
    </row>
    <row r="40" spans="1:7">
      <c r="A40" s="381" t="s">
        <v>93</v>
      </c>
      <c r="B40" s="381"/>
      <c r="C40" s="381"/>
      <c r="D40" s="38"/>
      <c r="E40" s="5"/>
      <c r="F40" s="491">
        <v>141</v>
      </c>
      <c r="G40" s="491">
        <v>131</v>
      </c>
    </row>
    <row r="41" spans="1:7">
      <c r="A41" s="381" t="s">
        <v>94</v>
      </c>
      <c r="B41" s="381"/>
      <c r="C41" s="381"/>
      <c r="D41" s="38"/>
      <c r="E41" s="5"/>
      <c r="F41" s="491">
        <v>8102</v>
      </c>
      <c r="G41" s="491">
        <v>7625</v>
      </c>
    </row>
    <row r="42" spans="1:7">
      <c r="A42" s="381" t="s">
        <v>95</v>
      </c>
      <c r="B42" s="381"/>
      <c r="C42" s="381"/>
      <c r="D42" s="38"/>
      <c r="E42" s="5"/>
      <c r="F42" s="491">
        <v>11</v>
      </c>
      <c r="G42" s="491">
        <v>8</v>
      </c>
    </row>
    <row r="43" spans="1:7">
      <c r="A43" s="381" t="s">
        <v>96</v>
      </c>
      <c r="B43" s="381"/>
      <c r="C43" s="381"/>
      <c r="D43" s="38"/>
      <c r="E43" s="5"/>
      <c r="F43" s="491">
        <v>36</v>
      </c>
      <c r="G43" s="491">
        <v>39</v>
      </c>
    </row>
    <row r="44" spans="1:7">
      <c r="A44" s="34" t="s">
        <v>97</v>
      </c>
      <c r="B44" s="35"/>
      <c r="C44" s="35"/>
      <c r="D44" s="36"/>
      <c r="E44" s="36"/>
      <c r="F44" s="268">
        <v>16217</v>
      </c>
      <c r="G44" s="268">
        <v>15389</v>
      </c>
    </row>
    <row r="45" spans="1:7">
      <c r="A45" s="38"/>
      <c r="B45" s="38"/>
      <c r="C45" s="38"/>
      <c r="D45" s="38"/>
      <c r="E45" s="5"/>
      <c r="F45" s="491"/>
      <c r="G45" s="491"/>
    </row>
    <row r="46" spans="1:7">
      <c r="A46" s="381" t="s">
        <v>98</v>
      </c>
      <c r="B46" s="38"/>
      <c r="C46" s="38"/>
      <c r="D46" s="38"/>
      <c r="E46" s="5"/>
      <c r="F46" s="491">
        <v>37</v>
      </c>
      <c r="G46" s="491">
        <v>26</v>
      </c>
    </row>
    <row r="47" spans="1:7">
      <c r="A47" s="381" t="s">
        <v>99</v>
      </c>
      <c r="B47" s="38"/>
      <c r="C47" s="38"/>
      <c r="D47" s="38"/>
      <c r="E47" s="5"/>
      <c r="F47" s="491">
        <v>549</v>
      </c>
      <c r="G47" s="491">
        <v>659</v>
      </c>
    </row>
    <row r="48" spans="1:7">
      <c r="A48" s="381" t="s">
        <v>100</v>
      </c>
      <c r="B48" s="38"/>
      <c r="C48" s="38"/>
      <c r="D48" s="38"/>
      <c r="E48" s="5"/>
      <c r="F48" s="491">
        <v>424</v>
      </c>
      <c r="G48" s="491">
        <v>360</v>
      </c>
    </row>
    <row r="49" spans="1:15">
      <c r="A49" s="381" t="s">
        <v>101</v>
      </c>
      <c r="B49" s="38"/>
      <c r="C49" s="38"/>
      <c r="D49" s="38"/>
      <c r="E49" s="5"/>
      <c r="F49" s="491">
        <v>1986</v>
      </c>
      <c r="G49" s="491">
        <v>2254</v>
      </c>
    </row>
    <row r="50" spans="1:15">
      <c r="A50" s="381" t="s">
        <v>102</v>
      </c>
      <c r="B50" s="38"/>
      <c r="C50" s="38"/>
      <c r="D50" s="38"/>
      <c r="E50" s="5"/>
      <c r="F50" s="491">
        <v>110</v>
      </c>
      <c r="G50" s="491">
        <v>109</v>
      </c>
    </row>
    <row r="51" spans="1:15">
      <c r="A51" s="381" t="s">
        <v>103</v>
      </c>
      <c r="B51" s="38"/>
      <c r="C51" s="38"/>
      <c r="D51" s="38"/>
      <c r="E51" s="5"/>
      <c r="F51" s="491">
        <v>1630</v>
      </c>
      <c r="G51" s="491">
        <v>2518</v>
      </c>
    </row>
    <row r="52" spans="1:15">
      <c r="A52" s="381" t="s">
        <v>104</v>
      </c>
      <c r="B52" s="38"/>
      <c r="C52" s="38"/>
      <c r="D52" s="38"/>
      <c r="E52" s="5"/>
      <c r="F52" s="491">
        <v>503</v>
      </c>
      <c r="G52" s="491">
        <v>380</v>
      </c>
    </row>
    <row r="53" spans="1:15">
      <c r="A53" s="381" t="s">
        <v>105</v>
      </c>
      <c r="B53" s="38"/>
      <c r="C53" s="38"/>
      <c r="D53" s="38"/>
      <c r="E53" s="5"/>
      <c r="F53" s="491">
        <v>75</v>
      </c>
      <c r="G53" s="491">
        <v>71</v>
      </c>
    </row>
    <row r="54" spans="1:15">
      <c r="A54" s="34" t="s">
        <v>106</v>
      </c>
      <c r="B54" s="38"/>
      <c r="C54" s="38"/>
      <c r="D54" s="38"/>
      <c r="E54" s="5"/>
      <c r="F54" s="268">
        <v>5314</v>
      </c>
      <c r="G54" s="268">
        <v>6377</v>
      </c>
    </row>
    <row r="55" spans="1:15">
      <c r="A55" s="38"/>
      <c r="B55" s="38"/>
      <c r="C55" s="38"/>
      <c r="D55" s="38"/>
      <c r="E55" s="5"/>
      <c r="F55" s="491"/>
      <c r="G55" s="491"/>
    </row>
    <row r="56" spans="1:15">
      <c r="A56" s="381" t="s">
        <v>107</v>
      </c>
      <c r="B56" s="381"/>
      <c r="C56" s="381"/>
      <c r="D56" s="38"/>
      <c r="E56" s="5"/>
      <c r="F56" s="491">
        <v>1694</v>
      </c>
      <c r="G56" s="491">
        <v>1714</v>
      </c>
    </row>
    <row r="57" spans="1:15" s="6" customFormat="1">
      <c r="A57" s="381" t="s">
        <v>108</v>
      </c>
      <c r="B57" s="381"/>
      <c r="C57" s="381"/>
      <c r="D57" s="38"/>
      <c r="E57" s="5"/>
      <c r="F57" s="491">
        <v>384</v>
      </c>
      <c r="G57" s="491">
        <v>359</v>
      </c>
      <c r="I57" s="4"/>
      <c r="J57" s="4"/>
      <c r="K57" s="4"/>
      <c r="L57" s="4"/>
      <c r="M57" s="4"/>
      <c r="N57" s="4"/>
      <c r="O57" s="4"/>
    </row>
    <row r="58" spans="1:15" s="6" customFormat="1">
      <c r="A58" s="34" t="s">
        <v>109</v>
      </c>
      <c r="B58" s="35"/>
      <c r="C58" s="35"/>
      <c r="D58" s="36"/>
      <c r="E58" s="36"/>
      <c r="F58" s="268">
        <v>23609</v>
      </c>
      <c r="G58" s="268">
        <v>23839</v>
      </c>
      <c r="J58" s="4"/>
      <c r="K58" s="4"/>
      <c r="L58" s="4"/>
      <c r="M58" s="4"/>
      <c r="N58" s="4"/>
      <c r="O58" s="4"/>
    </row>
    <row r="59" spans="1:15" s="6" customFormat="1">
      <c r="A59" s="381" t="s">
        <v>88</v>
      </c>
      <c r="B59" s="381"/>
      <c r="C59" s="381"/>
      <c r="D59" s="38"/>
      <c r="E59" s="5"/>
      <c r="F59" s="491"/>
      <c r="G59" s="491"/>
      <c r="I59" s="4"/>
      <c r="J59" s="4"/>
      <c r="K59" s="4"/>
      <c r="L59" s="4"/>
      <c r="M59" s="4"/>
      <c r="N59" s="4"/>
      <c r="O59" s="4"/>
    </row>
    <row r="60" spans="1:15">
      <c r="A60" s="382"/>
      <c r="B60" s="382"/>
      <c r="C60" s="382"/>
      <c r="D60" s="38"/>
      <c r="E60" s="5"/>
      <c r="F60" s="491"/>
      <c r="G60" s="491"/>
    </row>
    <row r="61" spans="1:15">
      <c r="A61" s="382" t="s">
        <v>110</v>
      </c>
      <c r="B61" s="382"/>
      <c r="C61" s="382"/>
      <c r="D61" s="38"/>
      <c r="E61" s="5"/>
      <c r="F61" s="491"/>
      <c r="G61" s="491"/>
    </row>
    <row r="62" spans="1:15">
      <c r="A62" s="381" t="s">
        <v>111</v>
      </c>
      <c r="B62" s="381"/>
      <c r="C62" s="381"/>
      <c r="D62" s="38"/>
      <c r="E62" s="5"/>
      <c r="F62" s="491">
        <v>590.22500000000002</v>
      </c>
      <c r="G62" s="491">
        <v>596</v>
      </c>
    </row>
    <row r="63" spans="1:15">
      <c r="A63" s="381" t="s">
        <v>777</v>
      </c>
      <c r="B63" s="381"/>
      <c r="C63" s="381"/>
      <c r="D63" s="38"/>
      <c r="E63" s="5"/>
      <c r="F63" s="491">
        <v>354.13499999999999</v>
      </c>
      <c r="G63" s="491">
        <v>238</v>
      </c>
    </row>
    <row r="64" spans="1:15">
      <c r="A64" s="381" t="s">
        <v>112</v>
      </c>
      <c r="B64" s="381"/>
      <c r="C64" s="381"/>
      <c r="D64" s="38"/>
      <c r="E64" s="5"/>
      <c r="F64" s="491">
        <v>1062.405</v>
      </c>
      <c r="G64" s="491">
        <v>1073</v>
      </c>
    </row>
    <row r="65" spans="1:7">
      <c r="A65" s="34" t="s">
        <v>113</v>
      </c>
      <c r="B65" s="35"/>
      <c r="C65" s="35"/>
      <c r="D65" s="36"/>
      <c r="E65" s="36"/>
      <c r="F65" s="268">
        <v>2006.7649999999999</v>
      </c>
      <c r="G65" s="268">
        <v>1907</v>
      </c>
    </row>
    <row r="66" spans="1:7">
      <c r="A66" s="34"/>
      <c r="B66" s="35"/>
      <c r="C66" s="35"/>
      <c r="D66" s="36"/>
      <c r="E66" s="36"/>
      <c r="F66" s="268"/>
      <c r="G66" s="268"/>
    </row>
    <row r="67" spans="1:7">
      <c r="A67" s="34" t="s">
        <v>114</v>
      </c>
      <c r="B67" s="35"/>
      <c r="C67" s="35"/>
      <c r="D67" s="36"/>
      <c r="E67" s="36"/>
      <c r="F67" s="268">
        <v>3509</v>
      </c>
      <c r="G67" s="268">
        <v>3295</v>
      </c>
    </row>
    <row r="68" spans="1:7">
      <c r="A68" s="382"/>
      <c r="B68" s="382"/>
      <c r="C68" s="382"/>
      <c r="D68" s="38"/>
      <c r="E68" s="5"/>
      <c r="F68" s="5"/>
      <c r="G68" s="5"/>
    </row>
    <row r="69" spans="1:7">
      <c r="A69" s="382" t="s">
        <v>55</v>
      </c>
      <c r="B69" s="382"/>
      <c r="C69" s="382"/>
      <c r="D69" s="38"/>
      <c r="E69" s="5"/>
      <c r="F69" s="5"/>
      <c r="G69" s="5"/>
    </row>
    <row r="70" spans="1:7">
      <c r="A70" s="381" t="s">
        <v>115</v>
      </c>
      <c r="B70" s="381"/>
      <c r="C70" s="381"/>
      <c r="D70" s="38"/>
      <c r="E70" s="5"/>
      <c r="F70" s="386">
        <v>0.1936126053623618</v>
      </c>
      <c r="G70" s="386">
        <v>0.18322916229707623</v>
      </c>
    </row>
    <row r="71" spans="1:7">
      <c r="A71" s="381" t="s">
        <v>116</v>
      </c>
      <c r="B71" s="381"/>
      <c r="C71" s="381"/>
      <c r="D71" s="38"/>
      <c r="E71" s="5"/>
      <c r="F71" s="386">
        <v>0.21013172942521918</v>
      </c>
      <c r="G71" s="386">
        <v>0.19539410210159822</v>
      </c>
    </row>
    <row r="72" spans="1:7">
      <c r="A72" s="381" t="s">
        <v>55</v>
      </c>
      <c r="B72" s="381"/>
      <c r="C72" s="381"/>
      <c r="D72" s="38"/>
      <c r="E72" s="5"/>
      <c r="F72" s="386">
        <v>0.2314371637934686</v>
      </c>
      <c r="G72" s="386">
        <v>0.2122572255547632</v>
      </c>
    </row>
    <row r="73" spans="1:7">
      <c r="A73" s="383" t="s">
        <v>117</v>
      </c>
      <c r="B73" s="383"/>
      <c r="C73" s="383"/>
      <c r="D73" s="384"/>
      <c r="E73" s="385"/>
      <c r="F73" s="387">
        <v>7.0300000000000001E-2</v>
      </c>
      <c r="G73" s="387">
        <v>7.0800000000000002E-2</v>
      </c>
    </row>
    <row r="74" spans="1:7">
      <c r="A74" s="1"/>
      <c r="B74" s="1"/>
      <c r="C74" s="11"/>
      <c r="D74" s="11"/>
      <c r="E74" s="11"/>
    </row>
    <row r="75" spans="1:7">
      <c r="A75" s="12"/>
      <c r="B75" s="9"/>
      <c r="C75" s="11"/>
      <c r="D75" s="11"/>
      <c r="E75" s="11"/>
    </row>
    <row r="76" spans="1:7">
      <c r="A76" s="10"/>
      <c r="B76" s="1"/>
      <c r="C76" s="11"/>
      <c r="D76" s="13"/>
      <c r="E76" s="13"/>
    </row>
    <row r="77" spans="1:7">
      <c r="A77" s="10"/>
      <c r="B77" s="1"/>
      <c r="C77" s="11"/>
      <c r="D77" s="11"/>
      <c r="E77" s="11"/>
    </row>
    <row r="78" spans="1:7">
      <c r="A78" s="10"/>
      <c r="B78" s="1"/>
      <c r="C78" s="11"/>
      <c r="D78" s="1"/>
      <c r="E78" s="1"/>
    </row>
    <row r="79" spans="1:7">
      <c r="A79" s="2"/>
      <c r="B79" s="2"/>
      <c r="C79" s="13"/>
      <c r="D79" s="15"/>
      <c r="E79" s="15"/>
    </row>
    <row r="80" spans="1:7">
      <c r="A80" s="1"/>
      <c r="B80" s="1"/>
      <c r="C80" s="11"/>
      <c r="D80" s="15"/>
      <c r="E80" s="15"/>
    </row>
    <row r="81" spans="1:10">
      <c r="A81" s="12"/>
      <c r="B81" s="14"/>
      <c r="C81" s="1"/>
      <c r="D81" s="15"/>
      <c r="E81" s="15"/>
    </row>
    <row r="82" spans="1:10">
      <c r="A82" s="10"/>
      <c r="B82" s="15"/>
      <c r="C82" s="15"/>
      <c r="D82" s="15"/>
      <c r="E82" s="15"/>
    </row>
    <row r="83" spans="1:10">
      <c r="A83" s="10"/>
      <c r="B83" s="1"/>
      <c r="C83" s="15"/>
      <c r="D83" s="15"/>
      <c r="E83" s="15"/>
    </row>
    <row r="84" spans="1:10">
      <c r="A84" s="10"/>
      <c r="B84" s="1"/>
      <c r="C84" s="15"/>
      <c r="D84" s="1"/>
      <c r="E84" s="1"/>
    </row>
    <row r="85" spans="1:10">
      <c r="A85" s="10"/>
      <c r="B85" s="1"/>
      <c r="C85" s="15"/>
      <c r="D85" s="1"/>
      <c r="E85" s="1"/>
    </row>
    <row r="86" spans="1:10">
      <c r="A86" s="2"/>
      <c r="B86" s="16"/>
      <c r="C86" s="15"/>
      <c r="D86" s="13"/>
      <c r="E86" s="13"/>
    </row>
    <row r="87" spans="1:10">
      <c r="A87" s="1"/>
      <c r="B87" s="1"/>
      <c r="C87" s="1"/>
    </row>
    <row r="88" spans="1:10">
      <c r="A88" s="1"/>
      <c r="B88" s="1"/>
      <c r="C88" s="1"/>
    </row>
    <row r="89" spans="1:10">
      <c r="A89" s="2"/>
      <c r="B89" s="2"/>
      <c r="C89" s="13"/>
      <c r="D89" s="6"/>
      <c r="E89" s="6"/>
      <c r="F89" s="9"/>
      <c r="G89" s="9"/>
      <c r="H89" s="9"/>
      <c r="I89" s="9"/>
      <c r="J89" s="9"/>
    </row>
    <row r="90" spans="1:10">
      <c r="D90" s="6"/>
      <c r="E90" s="6"/>
      <c r="F90" s="9"/>
      <c r="G90" s="9"/>
      <c r="H90" s="9"/>
      <c r="I90" s="9"/>
      <c r="J90" s="9"/>
    </row>
    <row r="91" spans="1:10">
      <c r="D91" s="6"/>
      <c r="E91" s="6"/>
      <c r="F91" s="9"/>
      <c r="G91" s="9"/>
      <c r="H91" s="9"/>
      <c r="I91" s="9"/>
      <c r="J91" s="9"/>
    </row>
    <row r="92" spans="1:10">
      <c r="A92" s="6"/>
      <c r="B92" s="6"/>
      <c r="C92" s="6"/>
      <c r="D92" s="6"/>
      <c r="E92" s="6"/>
      <c r="F92" s="9"/>
      <c r="G92" s="9"/>
      <c r="H92" s="9"/>
      <c r="I92" s="9"/>
      <c r="J92" s="9"/>
    </row>
    <row r="93" spans="1:10">
      <c r="A93" s="6"/>
      <c r="B93" s="6"/>
      <c r="C93" s="6"/>
    </row>
    <row r="94" spans="1:10">
      <c r="A94" s="6"/>
      <c r="B94" s="6"/>
      <c r="C94" s="6"/>
    </row>
    <row r="95" spans="1:10">
      <c r="A95" s="6"/>
      <c r="B95" s="6"/>
      <c r="C95" s="6"/>
    </row>
  </sheetData>
  <mergeCells count="1">
    <mergeCell ref="F10:G10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00B050"/>
    <pageSetUpPr fitToPage="1"/>
  </sheetPr>
  <dimension ref="A1:J54"/>
  <sheetViews>
    <sheetView zoomScaleNormal="100" workbookViewId="0">
      <selection activeCell="D30" sqref="D30"/>
    </sheetView>
  </sheetViews>
  <sheetFormatPr baseColWidth="10" defaultColWidth="11" defaultRowHeight="12"/>
  <cols>
    <col min="1" max="1" width="36.25" style="4" customWidth="1"/>
    <col min="2" max="2" width="29.625" style="4" customWidth="1"/>
    <col min="3" max="3" width="8.375" style="4" customWidth="1"/>
    <col min="4" max="4" width="9.875" style="4" customWidth="1"/>
    <col min="5" max="6" width="10.625" style="4" customWidth="1"/>
    <col min="7" max="7" width="14.625" style="4" customWidth="1"/>
    <col min="8" max="8" width="11" style="4"/>
    <col min="9" max="9" width="31.25" style="4" customWidth="1"/>
    <col min="10" max="16384" width="11" style="4"/>
  </cols>
  <sheetData>
    <row r="1" spans="1:10" ht="21">
      <c r="A1" s="310" t="s">
        <v>118</v>
      </c>
      <c r="B1" s="38"/>
      <c r="C1" s="89"/>
      <c r="D1" s="89"/>
      <c r="E1" s="89"/>
      <c r="F1" s="89"/>
      <c r="G1" s="17"/>
      <c r="H1" s="17"/>
      <c r="J1" s="17"/>
    </row>
    <row r="2" spans="1:10">
      <c r="A2" s="38" t="s">
        <v>36</v>
      </c>
      <c r="B2" s="38"/>
      <c r="C2" s="89"/>
      <c r="D2" s="89"/>
      <c r="E2" s="89"/>
      <c r="F2" s="89"/>
      <c r="G2" s="17"/>
      <c r="H2" s="17"/>
      <c r="J2" s="17"/>
    </row>
    <row r="3" spans="1:10">
      <c r="A3" s="163"/>
      <c r="B3" s="163"/>
      <c r="C3" s="163"/>
      <c r="D3" s="163"/>
      <c r="E3" s="90"/>
      <c r="F3" s="38"/>
      <c r="J3" s="52"/>
    </row>
    <row r="4" spans="1:10">
      <c r="A4" s="376"/>
      <c r="B4" s="376"/>
      <c r="C4" s="376"/>
      <c r="D4" s="455"/>
      <c r="E4" s="583"/>
      <c r="F4" s="238"/>
      <c r="G4" s="18"/>
    </row>
    <row r="5" spans="1:10" ht="24">
      <c r="A5" s="38"/>
      <c r="B5" s="91"/>
      <c r="C5" s="138"/>
      <c r="D5" s="138" t="s">
        <v>119</v>
      </c>
      <c r="E5" s="136" t="s">
        <v>120</v>
      </c>
      <c r="F5" s="136" t="s">
        <v>120</v>
      </c>
      <c r="G5" s="20"/>
    </row>
    <row r="6" spans="1:10">
      <c r="A6" s="38"/>
      <c r="B6" s="91"/>
      <c r="C6" s="138"/>
      <c r="D6" s="138"/>
      <c r="E6" s="136" t="s">
        <v>121</v>
      </c>
      <c r="F6" s="136" t="s">
        <v>121</v>
      </c>
      <c r="G6" s="18"/>
    </row>
    <row r="7" spans="1:10" ht="12.75" thickBot="1">
      <c r="A7" s="94"/>
      <c r="B7" s="95"/>
      <c r="C7" s="295"/>
      <c r="D7" s="295">
        <v>44742</v>
      </c>
      <c r="E7" s="295">
        <v>44742</v>
      </c>
      <c r="F7" s="295">
        <v>44561</v>
      </c>
      <c r="G7" s="21"/>
      <c r="I7" s="3"/>
    </row>
    <row r="8" spans="1:10">
      <c r="A8" s="39" t="s">
        <v>101</v>
      </c>
      <c r="B8" s="376" t="s">
        <v>122</v>
      </c>
      <c r="C8" s="248"/>
      <c r="D8" s="248">
        <v>15910.202925</v>
      </c>
      <c r="E8" s="248">
        <v>7143.7559110000002</v>
      </c>
      <c r="F8" s="248">
        <v>7095.5975950000002</v>
      </c>
      <c r="G8" s="22"/>
      <c r="I8" s="3"/>
    </row>
    <row r="9" spans="1:10">
      <c r="A9" s="39"/>
      <c r="B9" s="376" t="s">
        <v>123</v>
      </c>
      <c r="C9" s="248"/>
      <c r="D9" s="248">
        <v>8.9104410000000005</v>
      </c>
      <c r="E9" s="248">
        <v>7.4845709999999999</v>
      </c>
      <c r="F9" s="248">
        <v>9.3521549999999998</v>
      </c>
      <c r="G9" s="22"/>
      <c r="I9" s="3"/>
    </row>
    <row r="10" spans="1:10">
      <c r="A10" s="96"/>
      <c r="B10" s="97" t="s">
        <v>124</v>
      </c>
      <c r="C10" s="249"/>
      <c r="D10" s="249">
        <v>1530.328377</v>
      </c>
      <c r="E10" s="249">
        <v>775.81301900000005</v>
      </c>
      <c r="F10" s="249">
        <v>480.51212199999998</v>
      </c>
      <c r="G10" s="22"/>
      <c r="I10" s="3"/>
    </row>
    <row r="11" spans="1:10">
      <c r="A11" s="88" t="s">
        <v>102</v>
      </c>
      <c r="B11" s="88" t="s">
        <v>125</v>
      </c>
      <c r="C11" s="248"/>
      <c r="D11" s="248">
        <v>0.19500000000000001</v>
      </c>
      <c r="E11" s="248">
        <v>6.5355999999999997E-2</v>
      </c>
      <c r="F11" s="248">
        <v>7.8462000000000004E-2</v>
      </c>
      <c r="G11" s="22"/>
      <c r="I11" s="3"/>
    </row>
    <row r="12" spans="1:10" ht="12" customHeight="1">
      <c r="A12" s="88"/>
      <c r="B12" s="88" t="s">
        <v>126</v>
      </c>
      <c r="C12" s="248"/>
      <c r="D12" s="248">
        <v>37076.071226999993</v>
      </c>
      <c r="E12" s="248">
        <v>8242.9702749999997</v>
      </c>
      <c r="F12" s="248">
        <v>7756.4008290000002</v>
      </c>
      <c r="G12" s="22"/>
      <c r="I12" s="3"/>
    </row>
    <row r="13" spans="1:10" ht="14.25" customHeight="1">
      <c r="A13" s="98"/>
      <c r="B13" s="98" t="s">
        <v>127</v>
      </c>
      <c r="C13" s="249"/>
      <c r="D13" s="249">
        <v>24.307597999999999</v>
      </c>
      <c r="E13" s="249">
        <v>11.012724</v>
      </c>
      <c r="F13" s="249">
        <v>7.8856659999999996</v>
      </c>
      <c r="G13" s="22"/>
      <c r="I13" s="3"/>
    </row>
    <row r="14" spans="1:10" ht="14.25" customHeight="1">
      <c r="A14" s="88" t="s">
        <v>96</v>
      </c>
      <c r="B14" s="88"/>
      <c r="C14" s="249"/>
      <c r="D14" s="249">
        <v>9.6074649999999995</v>
      </c>
      <c r="E14" s="249">
        <v>35.547620999999999</v>
      </c>
      <c r="F14" s="249">
        <v>39.343825000000002</v>
      </c>
      <c r="G14" s="22"/>
      <c r="I14" s="3"/>
    </row>
    <row r="15" spans="1:10">
      <c r="A15" s="586" t="s">
        <v>128</v>
      </c>
      <c r="B15" s="586"/>
      <c r="C15" s="250"/>
      <c r="D15" s="250">
        <v>54559.623032999989</v>
      </c>
      <c r="E15" s="250">
        <v>16216.649477000001</v>
      </c>
      <c r="F15" s="250">
        <v>15389.170654</v>
      </c>
      <c r="G15" s="24"/>
      <c r="I15" s="3"/>
    </row>
    <row r="16" spans="1:10">
      <c r="A16" s="91"/>
      <c r="B16" s="91"/>
      <c r="C16" s="243"/>
      <c r="D16" s="243"/>
      <c r="E16" s="243"/>
      <c r="F16" s="243"/>
      <c r="G16" s="25"/>
      <c r="I16" s="3"/>
    </row>
    <row r="17" spans="1:9" ht="12" customHeight="1">
      <c r="A17" s="376" t="s">
        <v>98</v>
      </c>
      <c r="B17" s="376"/>
      <c r="C17" s="248"/>
      <c r="D17" s="248">
        <v>1871.184311</v>
      </c>
      <c r="E17" s="248">
        <v>37</v>
      </c>
      <c r="F17" s="248">
        <v>26</v>
      </c>
      <c r="G17" s="25"/>
      <c r="I17" s="3"/>
    </row>
    <row r="18" spans="1:9" ht="12" customHeight="1">
      <c r="A18" s="376" t="s">
        <v>99</v>
      </c>
      <c r="B18" s="376"/>
      <c r="C18" s="248"/>
      <c r="D18" s="248">
        <v>2714.1404729999999</v>
      </c>
      <c r="E18" s="248">
        <v>548.60827700000004</v>
      </c>
      <c r="F18" s="248">
        <v>659.39556500000003</v>
      </c>
      <c r="G18" s="22"/>
      <c r="H18" s="25"/>
    </row>
    <row r="19" spans="1:9" ht="12" customHeight="1">
      <c r="A19" s="376" t="s">
        <v>129</v>
      </c>
      <c r="B19" s="376"/>
      <c r="C19" s="248"/>
      <c r="D19" s="248">
        <v>149.10378399999999</v>
      </c>
      <c r="E19" s="248">
        <v>0</v>
      </c>
      <c r="F19" s="248">
        <v>0</v>
      </c>
      <c r="G19" s="22"/>
      <c r="H19" s="25"/>
    </row>
    <row r="20" spans="1:9" ht="12" customHeight="1">
      <c r="A20" s="376" t="s">
        <v>130</v>
      </c>
      <c r="B20" s="376"/>
      <c r="C20" s="248"/>
      <c r="D20" s="248">
        <v>403.159085</v>
      </c>
      <c r="E20" s="248">
        <v>0</v>
      </c>
      <c r="F20" s="248">
        <v>0</v>
      </c>
      <c r="G20" s="22"/>
      <c r="H20" s="25"/>
    </row>
    <row r="21" spans="1:9">
      <c r="A21" s="455" t="s">
        <v>100</v>
      </c>
      <c r="B21" s="376"/>
      <c r="C21" s="248"/>
      <c r="D21" s="248">
        <v>2380.1413600000001</v>
      </c>
      <c r="E21" s="248">
        <v>423.79145299999999</v>
      </c>
      <c r="F21" s="248">
        <v>360.40755100000001</v>
      </c>
      <c r="G21" s="22"/>
      <c r="H21" s="25"/>
    </row>
    <row r="22" spans="1:9">
      <c r="A22" s="376" t="s">
        <v>101</v>
      </c>
      <c r="B22" s="376"/>
      <c r="C22" s="248"/>
      <c r="D22" s="248">
        <v>2339.0226080000002</v>
      </c>
      <c r="E22" s="248">
        <v>1985.8517119999999</v>
      </c>
      <c r="F22" s="248">
        <v>2254.1205970000001</v>
      </c>
      <c r="G22" s="22"/>
      <c r="H22" s="25"/>
    </row>
    <row r="23" spans="1:9" ht="12" customHeight="1">
      <c r="A23" s="376" t="s">
        <v>102</v>
      </c>
      <c r="B23" s="376"/>
      <c r="C23" s="248"/>
      <c r="D23" s="248">
        <v>154.79653999999999</v>
      </c>
      <c r="E23" s="248">
        <v>109.744389</v>
      </c>
      <c r="F23" s="248">
        <v>108.573759</v>
      </c>
      <c r="G23" s="22"/>
      <c r="H23" s="25"/>
    </row>
    <row r="24" spans="1:9" ht="12" customHeight="1">
      <c r="A24" s="376" t="s">
        <v>131</v>
      </c>
      <c r="B24" s="376"/>
      <c r="C24" s="248"/>
      <c r="D24" s="248">
        <v>2351.7202240000001</v>
      </c>
      <c r="E24" s="248">
        <v>1628.2059159999999</v>
      </c>
      <c r="F24" s="248">
        <v>2514.7965690000001</v>
      </c>
      <c r="G24" s="22"/>
      <c r="H24" s="25"/>
    </row>
    <row r="25" spans="1:9" ht="12" customHeight="1">
      <c r="A25" s="376" t="s">
        <v>132</v>
      </c>
      <c r="B25" s="376"/>
      <c r="C25" s="248"/>
      <c r="D25" s="248">
        <v>2.1854309999999999</v>
      </c>
      <c r="E25" s="248">
        <v>2.1854309999999999</v>
      </c>
      <c r="F25" s="248">
        <v>2.8161019999999999</v>
      </c>
      <c r="G25" s="22"/>
      <c r="H25" s="25"/>
    </row>
    <row r="26" spans="1:9" ht="12" customHeight="1">
      <c r="A26" s="376" t="s">
        <v>104</v>
      </c>
      <c r="B26" s="376"/>
      <c r="C26" s="248"/>
      <c r="D26" s="248">
        <v>5035.0756119999996</v>
      </c>
      <c r="E26" s="248">
        <v>503.50756100000001</v>
      </c>
      <c r="F26" s="248">
        <v>379.744843</v>
      </c>
      <c r="G26" s="22"/>
      <c r="H26" s="25"/>
    </row>
    <row r="27" spans="1:9" ht="12" customHeight="1">
      <c r="A27" s="97" t="s">
        <v>105</v>
      </c>
      <c r="B27" s="97"/>
      <c r="C27" s="249"/>
      <c r="D27" s="249">
        <v>198.811725</v>
      </c>
      <c r="E27" s="249">
        <v>75.454255000000003</v>
      </c>
      <c r="F27" s="249">
        <v>71.192745000000002</v>
      </c>
      <c r="G27" s="22"/>
      <c r="H27" s="25"/>
    </row>
    <row r="28" spans="1:9">
      <c r="A28" s="586" t="s">
        <v>133</v>
      </c>
      <c r="B28" s="586"/>
      <c r="C28" s="252"/>
      <c r="D28" s="250">
        <v>17599.341152999998</v>
      </c>
      <c r="E28" s="250">
        <v>5314.348993999999</v>
      </c>
      <c r="F28" s="250">
        <v>6377.0477310000006</v>
      </c>
      <c r="G28" s="24"/>
      <c r="H28" s="261"/>
    </row>
    <row r="29" spans="1:9">
      <c r="A29" s="91"/>
      <c r="B29" s="91"/>
      <c r="C29" s="242"/>
      <c r="D29" s="250"/>
      <c r="E29" s="250"/>
      <c r="F29" s="250"/>
      <c r="G29" s="24"/>
      <c r="H29" s="261"/>
    </row>
    <row r="30" spans="1:9">
      <c r="A30" s="99" t="s">
        <v>134</v>
      </c>
      <c r="B30" s="100"/>
      <c r="C30" s="244"/>
      <c r="D30" s="251">
        <v>72158.964185999983</v>
      </c>
      <c r="E30" s="251">
        <v>21530.998470999999</v>
      </c>
      <c r="F30" s="251">
        <v>21766.218385</v>
      </c>
      <c r="G30" s="26"/>
    </row>
    <row r="31" spans="1:9">
      <c r="D31" s="73"/>
    </row>
    <row r="33" spans="1:7">
      <c r="A33" s="38" t="s">
        <v>135</v>
      </c>
      <c r="B33" s="38"/>
      <c r="C33" s="38"/>
      <c r="D33" s="38"/>
      <c r="E33" s="38"/>
      <c r="F33" s="38"/>
      <c r="G33" s="38"/>
    </row>
    <row r="34" spans="1:7">
      <c r="A34" s="38" t="s">
        <v>136</v>
      </c>
      <c r="B34" s="38"/>
      <c r="C34" s="38"/>
      <c r="D34" s="38"/>
      <c r="E34" s="38"/>
      <c r="F34" s="5"/>
      <c r="G34" s="38"/>
    </row>
    <row r="35" spans="1:7">
      <c r="A35" s="38" t="s">
        <v>137</v>
      </c>
      <c r="B35" s="38"/>
      <c r="C35" s="38"/>
      <c r="D35" s="38"/>
      <c r="E35" s="38"/>
      <c r="F35" s="38"/>
      <c r="G35" s="38"/>
    </row>
    <row r="36" spans="1:7">
      <c r="A36" s="38" t="s">
        <v>138</v>
      </c>
      <c r="B36" s="38"/>
      <c r="C36" s="38"/>
      <c r="D36" s="38"/>
      <c r="E36" s="38"/>
      <c r="F36" s="38"/>
      <c r="G36" s="38"/>
    </row>
    <row r="37" spans="1:7">
      <c r="A37" s="38" t="s">
        <v>139</v>
      </c>
      <c r="B37" s="38"/>
      <c r="C37" s="38"/>
      <c r="D37" s="38"/>
      <c r="E37" s="38"/>
      <c r="F37" s="38"/>
      <c r="G37" s="38"/>
    </row>
    <row r="38" spans="1:7">
      <c r="A38" s="38" t="s">
        <v>140</v>
      </c>
      <c r="B38" s="38"/>
      <c r="C38" s="38"/>
      <c r="D38" s="38"/>
      <c r="E38" s="38"/>
      <c r="F38" s="38"/>
      <c r="G38" s="38"/>
    </row>
    <row r="39" spans="1:7">
      <c r="A39" s="38"/>
      <c r="B39" s="38"/>
      <c r="C39" s="38"/>
      <c r="D39" s="38"/>
      <c r="E39" s="38"/>
      <c r="F39" s="38"/>
      <c r="G39" s="38"/>
    </row>
    <row r="40" spans="1:7">
      <c r="A40" s="38"/>
      <c r="B40" s="38"/>
      <c r="C40" s="38"/>
      <c r="D40" s="38"/>
      <c r="E40" s="38"/>
      <c r="F40" s="38"/>
      <c r="G40" s="38"/>
    </row>
    <row r="41" spans="1:7">
      <c r="A41" s="6"/>
      <c r="B41" s="38"/>
      <c r="C41" s="38"/>
      <c r="D41" s="38"/>
      <c r="E41" s="38"/>
      <c r="F41" s="38"/>
      <c r="G41" s="38"/>
    </row>
    <row r="42" spans="1:7">
      <c r="A42" s="38"/>
      <c r="B42" s="38"/>
      <c r="C42" s="38"/>
      <c r="D42" s="38"/>
      <c r="E42" s="491"/>
      <c r="F42" s="38"/>
      <c r="G42" s="38"/>
    </row>
    <row r="43" spans="1:7">
      <c r="A43" s="38"/>
      <c r="B43" s="38"/>
      <c r="C43" s="38"/>
      <c r="D43" s="38"/>
      <c r="E43" s="38"/>
      <c r="F43" s="38"/>
      <c r="G43" s="38"/>
    </row>
    <row r="44" spans="1:7">
      <c r="A44" s="38"/>
      <c r="B44" s="38"/>
      <c r="C44" s="38"/>
      <c r="D44" s="535"/>
      <c r="E44" s="38"/>
      <c r="F44" s="38"/>
      <c r="G44" s="38"/>
    </row>
    <row r="45" spans="1:7">
      <c r="A45" s="38"/>
      <c r="B45" s="38"/>
      <c r="C45" s="38"/>
      <c r="D45" s="536"/>
      <c r="E45" s="38"/>
      <c r="F45" s="38"/>
      <c r="G45" s="38"/>
    </row>
    <row r="48" spans="1:7">
      <c r="D48" s="73"/>
    </row>
    <row r="54" spans="2:2">
      <c r="B54" s="325"/>
    </row>
  </sheetData>
  <mergeCells count="2">
    <mergeCell ref="A15:B15"/>
    <mergeCell ref="A28:B2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00B050"/>
    <pageSetUpPr fitToPage="1"/>
  </sheetPr>
  <dimension ref="A1:H54"/>
  <sheetViews>
    <sheetView workbookViewId="0">
      <selection activeCell="B24" sqref="B24"/>
    </sheetView>
  </sheetViews>
  <sheetFormatPr baseColWidth="10" defaultColWidth="11" defaultRowHeight="12"/>
  <cols>
    <col min="1" max="1" width="35" style="4" customWidth="1"/>
    <col min="2" max="2" width="1" style="4" customWidth="1"/>
    <col min="3" max="7" width="12.625" style="4" customWidth="1"/>
    <col min="8" max="8" width="11" style="4"/>
    <col min="9" max="9" width="31.25" style="4" customWidth="1"/>
    <col min="10" max="16384" width="11" style="4"/>
  </cols>
  <sheetData>
    <row r="1" spans="1:8" ht="21">
      <c r="A1" s="310" t="s">
        <v>141</v>
      </c>
      <c r="B1" s="38"/>
      <c r="C1" s="38"/>
      <c r="D1" s="38"/>
      <c r="E1" s="38"/>
      <c r="F1" s="38"/>
      <c r="G1" s="38"/>
    </row>
    <row r="2" spans="1:8">
      <c r="A2" s="38" t="s">
        <v>36</v>
      </c>
      <c r="B2" s="38"/>
      <c r="C2" s="38"/>
      <c r="D2" s="38"/>
      <c r="E2" s="38"/>
      <c r="F2" s="38"/>
      <c r="G2" s="38"/>
    </row>
    <row r="3" spans="1:8">
      <c r="A3" s="38"/>
      <c r="B3" s="38"/>
      <c r="C3" s="92"/>
      <c r="E3" s="92"/>
      <c r="F3" s="92"/>
      <c r="G3" s="92"/>
    </row>
    <row r="4" spans="1:8" ht="12.75" thickBot="1">
      <c r="A4" s="311">
        <v>44742</v>
      </c>
      <c r="B4" s="112"/>
      <c r="C4" s="241" t="s">
        <v>67</v>
      </c>
      <c r="D4" s="238"/>
      <c r="E4" s="238"/>
      <c r="F4" s="238"/>
      <c r="G4" s="238"/>
    </row>
    <row r="5" spans="1:8">
      <c r="A5" s="588" t="s">
        <v>142</v>
      </c>
      <c r="B5" s="588"/>
      <c r="C5" s="71">
        <v>964.56181200000003</v>
      </c>
      <c r="D5" s="246"/>
      <c r="E5" s="246"/>
      <c r="F5" s="246"/>
      <c r="G5" s="246"/>
      <c r="H5" s="32"/>
    </row>
    <row r="6" spans="1:8">
      <c r="A6" s="588" t="s">
        <v>143</v>
      </c>
      <c r="B6" s="588"/>
      <c r="C6" s="71">
        <v>905.194973</v>
      </c>
      <c r="D6" s="246"/>
      <c r="E6" s="246"/>
      <c r="F6" s="246"/>
      <c r="G6" s="246"/>
      <c r="H6" s="32"/>
    </row>
    <row r="7" spans="1:8">
      <c r="A7" s="588" t="s">
        <v>144</v>
      </c>
      <c r="B7" s="588"/>
      <c r="C7" s="71">
        <v>840.88374799999997</v>
      </c>
      <c r="D7" s="246"/>
      <c r="E7" s="246"/>
      <c r="F7" s="246"/>
      <c r="G7" s="246"/>
      <c r="H7" s="32"/>
    </row>
    <row r="8" spans="1:8">
      <c r="A8" s="588" t="s">
        <v>145</v>
      </c>
      <c r="B8" s="588"/>
      <c r="C8" s="71">
        <v>903.5468443333333</v>
      </c>
      <c r="D8" s="71"/>
      <c r="E8" s="71"/>
      <c r="F8" s="71"/>
      <c r="G8" s="71"/>
      <c r="H8" s="32"/>
    </row>
    <row r="9" spans="1:8">
      <c r="A9" s="99" t="s">
        <v>146</v>
      </c>
      <c r="B9" s="99"/>
      <c r="C9" s="113">
        <v>135.53202664999998</v>
      </c>
      <c r="D9" s="388"/>
      <c r="E9" s="388"/>
      <c r="F9" s="388"/>
      <c r="G9" s="388"/>
      <c r="H9" s="32"/>
    </row>
    <row r="10" spans="1:8">
      <c r="A10" s="327"/>
      <c r="B10" s="327"/>
      <c r="C10" s="388"/>
      <c r="D10" s="388"/>
      <c r="E10" s="388"/>
      <c r="F10" s="388"/>
      <c r="G10" s="388"/>
      <c r="H10" s="32"/>
    </row>
    <row r="11" spans="1:8">
      <c r="A11" s="99" t="s">
        <v>147</v>
      </c>
      <c r="B11" s="99"/>
      <c r="C11" s="113">
        <v>1694.1503331249996</v>
      </c>
      <c r="D11" s="114"/>
      <c r="E11" s="114"/>
      <c r="F11" s="114"/>
      <c r="G11" s="114"/>
      <c r="H11" s="32"/>
    </row>
    <row r="12" spans="1:8" ht="12" customHeight="1">
      <c r="A12" s="38"/>
      <c r="B12" s="38"/>
      <c r="C12" s="92"/>
      <c r="D12" s="245"/>
      <c r="E12" s="92"/>
      <c r="F12" s="92"/>
      <c r="G12" s="114"/>
      <c r="H12" s="32"/>
    </row>
    <row r="13" spans="1:8" ht="12.75" thickBot="1">
      <c r="A13" s="311">
        <v>44561</v>
      </c>
      <c r="B13" s="267"/>
      <c r="C13" s="241" t="s">
        <v>67</v>
      </c>
      <c r="D13" s="238"/>
      <c r="E13" s="238"/>
      <c r="F13" s="238"/>
      <c r="G13" s="238"/>
      <c r="H13" s="32"/>
    </row>
    <row r="14" spans="1:8">
      <c r="A14" s="588" t="s">
        <v>142</v>
      </c>
      <c r="B14" s="588"/>
      <c r="C14" s="71">
        <v>971.18942100000004</v>
      </c>
      <c r="D14" s="246"/>
      <c r="E14" s="246"/>
      <c r="F14" s="246"/>
      <c r="G14" s="246"/>
      <c r="H14" s="32"/>
    </row>
    <row r="15" spans="1:8">
      <c r="A15" s="588" t="s">
        <v>143</v>
      </c>
      <c r="B15" s="588"/>
      <c r="C15" s="71">
        <v>909.72596999999996</v>
      </c>
      <c r="D15" s="246"/>
      <c r="E15" s="246"/>
      <c r="F15" s="246"/>
      <c r="G15" s="246"/>
      <c r="H15" s="32"/>
    </row>
    <row r="16" spans="1:8">
      <c r="A16" s="588" t="s">
        <v>144</v>
      </c>
      <c r="B16" s="588"/>
      <c r="C16" s="71">
        <v>861.24677299999996</v>
      </c>
      <c r="D16" s="246"/>
      <c r="E16" s="246"/>
      <c r="F16" s="246"/>
      <c r="G16" s="246"/>
      <c r="H16" s="32"/>
    </row>
    <row r="17" spans="1:8">
      <c r="A17" s="588" t="s">
        <v>145</v>
      </c>
      <c r="B17" s="588"/>
      <c r="C17" s="71">
        <v>914.05405466666662</v>
      </c>
      <c r="D17" s="71"/>
      <c r="E17" s="71"/>
      <c r="F17" s="71"/>
      <c r="G17" s="71"/>
      <c r="H17" s="32"/>
    </row>
    <row r="18" spans="1:8">
      <c r="A18" s="99" t="s">
        <v>146</v>
      </c>
      <c r="B18" s="99"/>
      <c r="C18" s="113">
        <v>137.10810819999998</v>
      </c>
      <c r="D18" s="388"/>
      <c r="E18" s="388"/>
      <c r="F18" s="388"/>
      <c r="G18" s="388"/>
      <c r="H18" s="32"/>
    </row>
    <row r="19" spans="1:8">
      <c r="A19" s="38"/>
      <c r="B19" s="38"/>
      <c r="C19" s="114"/>
      <c r="D19" s="114"/>
      <c r="E19" s="114"/>
      <c r="F19" s="114"/>
      <c r="G19" s="114"/>
      <c r="H19" s="32"/>
    </row>
    <row r="20" spans="1:8">
      <c r="A20" s="99" t="s">
        <v>147</v>
      </c>
      <c r="B20" s="99"/>
      <c r="C20" s="113">
        <v>1713.8513524999996</v>
      </c>
      <c r="D20" s="114"/>
      <c r="E20" s="114"/>
      <c r="F20" s="114"/>
      <c r="G20" s="114"/>
      <c r="H20" s="32"/>
    </row>
    <row r="21" spans="1:8">
      <c r="A21" s="587"/>
      <c r="B21" s="587"/>
      <c r="C21" s="587"/>
      <c r="D21" s="587"/>
      <c r="E21" s="587"/>
      <c r="F21" s="587"/>
      <c r="G21" s="587"/>
    </row>
    <row r="22" spans="1:8">
      <c r="A22" s="587"/>
      <c r="B22" s="587"/>
      <c r="C22" s="587"/>
      <c r="D22" s="587"/>
      <c r="E22" s="587"/>
      <c r="F22" s="587"/>
      <c r="G22" s="587"/>
    </row>
    <row r="23" spans="1:8">
      <c r="A23" s="38"/>
      <c r="B23" s="38"/>
      <c r="C23" s="38"/>
      <c r="D23" s="38"/>
      <c r="E23" s="38"/>
      <c r="F23" s="38"/>
      <c r="G23" s="38"/>
    </row>
    <row r="24" spans="1:8">
      <c r="A24" s="38"/>
      <c r="B24" s="38"/>
      <c r="C24" s="38"/>
      <c r="D24" s="38"/>
      <c r="E24" s="38"/>
      <c r="F24" s="38"/>
      <c r="G24" s="38"/>
    </row>
    <row r="25" spans="1:8" ht="14.25">
      <c r="A25" s="118"/>
      <c r="B25" s="38"/>
      <c r="C25" s="38"/>
      <c r="D25" s="38"/>
      <c r="E25" s="38"/>
      <c r="F25" s="38"/>
      <c r="G25" s="38"/>
    </row>
    <row r="51" spans="2:2">
      <c r="B51" s="325">
        <v>43646</v>
      </c>
    </row>
    <row r="52" spans="2:2">
      <c r="B52" s="4">
        <v>5903</v>
      </c>
    </row>
    <row r="53" spans="2:2">
      <c r="B53" s="4">
        <v>26293</v>
      </c>
    </row>
    <row r="54" spans="2:2">
      <c r="B54" s="4">
        <v>22.45</v>
      </c>
    </row>
  </sheetData>
  <mergeCells count="10">
    <mergeCell ref="A21:G21"/>
    <mergeCell ref="A22:G22"/>
    <mergeCell ref="A5:B5"/>
    <mergeCell ref="A6:B6"/>
    <mergeCell ref="A7:B7"/>
    <mergeCell ref="A14:B14"/>
    <mergeCell ref="A15:B15"/>
    <mergeCell ref="A16:B16"/>
    <mergeCell ref="A8:B8"/>
    <mergeCell ref="A17:B17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showGridLines="0" zoomScaleNormal="100" workbookViewId="0">
      <selection activeCell="F24" sqref="F24:G24"/>
    </sheetView>
  </sheetViews>
  <sheetFormatPr baseColWidth="10" defaultColWidth="11" defaultRowHeight="12"/>
  <cols>
    <col min="1" max="1" width="20.375" style="4" customWidth="1"/>
    <col min="2" max="2" width="2.75" style="4" customWidth="1"/>
    <col min="3" max="3" width="40.875" style="4" customWidth="1"/>
    <col min="4" max="4" width="12" style="4" customWidth="1"/>
    <col min="5" max="5" width="10.625" style="4" customWidth="1"/>
    <col min="6" max="6" width="9.875" style="4" customWidth="1"/>
    <col min="7" max="9" width="11" style="4"/>
    <col min="10" max="10" width="9.875" style="4" bestFit="1" customWidth="1"/>
    <col min="11" max="11" width="19.75" style="4" bestFit="1" customWidth="1"/>
    <col min="12" max="16384" width="11" style="4"/>
  </cols>
  <sheetData>
    <row r="1" spans="1:12" ht="21">
      <c r="A1" s="310" t="s">
        <v>148</v>
      </c>
      <c r="B1" s="7"/>
      <c r="C1" s="7"/>
      <c r="D1" s="44"/>
      <c r="E1" s="44"/>
    </row>
    <row r="2" spans="1:12">
      <c r="A2" s="38" t="s">
        <v>36</v>
      </c>
      <c r="C2" s="7"/>
      <c r="D2" s="8"/>
      <c r="E2" s="7"/>
    </row>
    <row r="3" spans="1:12">
      <c r="A3" s="9"/>
      <c r="B3" s="9"/>
      <c r="C3" s="9"/>
      <c r="D3" s="417"/>
      <c r="E3" s="8" t="s">
        <v>149</v>
      </c>
      <c r="F3" s="9"/>
      <c r="G3" s="9"/>
    </row>
    <row r="4" spans="1:12">
      <c r="A4" s="591" t="s">
        <v>150</v>
      </c>
      <c r="B4" s="591"/>
      <c r="C4" s="418" t="s">
        <v>151</v>
      </c>
      <c r="D4" s="419" t="s">
        <v>152</v>
      </c>
      <c r="E4" s="419" t="s">
        <v>153</v>
      </c>
      <c r="F4" s="420">
        <v>2021</v>
      </c>
      <c r="G4" s="420">
        <v>2020</v>
      </c>
    </row>
    <row r="5" spans="1:12">
      <c r="A5" s="421"/>
      <c r="B5" s="422"/>
      <c r="C5" s="423"/>
      <c r="D5" s="8"/>
      <c r="E5" s="8"/>
      <c r="F5" s="421"/>
      <c r="G5" s="424"/>
    </row>
    <row r="6" spans="1:12">
      <c r="A6" s="589" t="s">
        <v>154</v>
      </c>
      <c r="B6" s="589"/>
      <c r="C6" s="406"/>
      <c r="D6" s="407"/>
      <c r="E6" s="407"/>
      <c r="F6" s="425"/>
      <c r="G6" s="426"/>
    </row>
    <row r="7" spans="1:12">
      <c r="A7" s="413" t="s">
        <v>155</v>
      </c>
      <c r="B7" s="411"/>
      <c r="C7" s="406" t="s">
        <v>156</v>
      </c>
      <c r="D7" s="407">
        <v>2029</v>
      </c>
      <c r="E7" s="407">
        <v>2024</v>
      </c>
      <c r="F7" s="389">
        <v>300</v>
      </c>
      <c r="G7" s="412">
        <v>300</v>
      </c>
    </row>
    <row r="8" spans="1:12">
      <c r="A8" s="559" t="s">
        <v>157</v>
      </c>
      <c r="B8" s="560"/>
      <c r="C8" s="561"/>
      <c r="D8" s="562"/>
      <c r="E8" s="562"/>
      <c r="F8" s="563">
        <f>SUM(F7:F7)</f>
        <v>300</v>
      </c>
      <c r="G8" s="564">
        <f>SUM(G7:G7)</f>
        <v>300</v>
      </c>
    </row>
    <row r="9" spans="1:12">
      <c r="A9" s="431" t="s">
        <v>158</v>
      </c>
      <c r="B9" s="432"/>
      <c r="C9" s="433"/>
      <c r="D9" s="434"/>
      <c r="E9" s="434"/>
      <c r="F9" s="441">
        <v>102</v>
      </c>
      <c r="G9" s="435">
        <f>100+2</f>
        <v>102</v>
      </c>
    </row>
    <row r="10" spans="1:12" ht="14.25">
      <c r="A10" s="413"/>
      <c r="B10" s="428"/>
      <c r="C10" s="406"/>
      <c r="D10" s="427"/>
      <c r="E10" s="427"/>
      <c r="F10" s="440"/>
      <c r="G10" s="429"/>
      <c r="H10" s="9"/>
      <c r="I10" s="9"/>
    </row>
    <row r="11" spans="1:12" ht="14.25">
      <c r="A11" s="589" t="s">
        <v>159</v>
      </c>
      <c r="B11" s="589"/>
      <c r="C11" s="14"/>
      <c r="D11" s="406"/>
      <c r="E11" s="406"/>
      <c r="F11" s="409"/>
      <c r="G11" s="410"/>
      <c r="H11" s="9"/>
      <c r="I11" s="9"/>
    </row>
    <row r="12" spans="1:12">
      <c r="A12" s="45" t="s">
        <v>160</v>
      </c>
      <c r="B12" s="411"/>
      <c r="C12" s="406" t="s">
        <v>161</v>
      </c>
      <c r="D12" s="407"/>
      <c r="E12" s="408">
        <v>2023</v>
      </c>
      <c r="F12" s="412">
        <v>225</v>
      </c>
      <c r="G12" s="412">
        <v>225</v>
      </c>
      <c r="H12" s="9"/>
      <c r="I12" s="9"/>
    </row>
    <row r="13" spans="1:12" s="6" customFormat="1">
      <c r="A13" s="559" t="s">
        <v>162</v>
      </c>
      <c r="B13" s="560"/>
      <c r="C13" s="561"/>
      <c r="D13" s="562"/>
      <c r="E13" s="562"/>
      <c r="F13" s="563">
        <f>SUM(F12:F12)</f>
        <v>225</v>
      </c>
      <c r="G13" s="564">
        <f>SUM(G12:G12)</f>
        <v>225</v>
      </c>
      <c r="H13" s="9"/>
      <c r="I13" s="9"/>
      <c r="J13" s="9"/>
      <c r="K13" s="9"/>
      <c r="L13" s="9"/>
    </row>
    <row r="14" spans="1:12" s="6" customFormat="1">
      <c r="A14" s="431" t="s">
        <v>163</v>
      </c>
      <c r="B14" s="436"/>
      <c r="C14" s="437"/>
      <c r="D14" s="438"/>
      <c r="E14" s="438"/>
      <c r="F14" s="439">
        <v>65</v>
      </c>
      <c r="G14" s="440">
        <v>63</v>
      </c>
      <c r="H14" s="9"/>
      <c r="I14" s="9"/>
      <c r="J14" s="9"/>
      <c r="K14" s="9"/>
      <c r="L14" s="9"/>
    </row>
    <row r="15" spans="1:12">
      <c r="A15" s="413"/>
      <c r="B15" s="414"/>
      <c r="C15" s="406"/>
      <c r="D15" s="406"/>
      <c r="E15" s="406"/>
      <c r="F15" s="415"/>
      <c r="G15" s="416"/>
      <c r="H15" s="9"/>
      <c r="I15" s="9"/>
      <c r="J15" s="9"/>
      <c r="K15" s="9"/>
      <c r="L15" s="9"/>
    </row>
    <row r="16" spans="1:12">
      <c r="A16" s="559" t="s">
        <v>164</v>
      </c>
      <c r="B16" s="565"/>
      <c r="C16" s="561"/>
      <c r="D16" s="566"/>
      <c r="E16" s="566"/>
      <c r="F16" s="563">
        <f>+F13+F8</f>
        <v>525</v>
      </c>
      <c r="G16" s="567">
        <f>+G13+G8</f>
        <v>525</v>
      </c>
      <c r="H16" s="9"/>
      <c r="I16" s="9"/>
      <c r="J16" s="9"/>
      <c r="K16" s="9"/>
      <c r="L16" s="9"/>
    </row>
    <row r="17" spans="1:12">
      <c r="A17" s="568" t="s">
        <v>165</v>
      </c>
      <c r="B17" s="569"/>
      <c r="C17" s="570"/>
      <c r="D17" s="571"/>
      <c r="E17" s="571"/>
      <c r="F17" s="572">
        <f>+F16+F9+F14</f>
        <v>692</v>
      </c>
      <c r="G17" s="573">
        <f>+G16+G9+G14</f>
        <v>690</v>
      </c>
      <c r="H17" s="9"/>
      <c r="I17" s="9"/>
      <c r="J17" s="9"/>
      <c r="K17" s="9"/>
      <c r="L17" s="9"/>
    </row>
    <row r="18" spans="1:12">
      <c r="A18" s="430"/>
      <c r="B18" s="442"/>
      <c r="C18" s="2"/>
      <c r="D18" s="13"/>
      <c r="E18" s="13"/>
      <c r="F18" s="389"/>
      <c r="G18" s="443"/>
      <c r="H18" s="9"/>
      <c r="I18" s="9"/>
      <c r="J18" s="9"/>
      <c r="K18" s="9"/>
      <c r="L18" s="9"/>
    </row>
    <row r="19" spans="1:1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2">
      <c r="A20" s="6" t="s">
        <v>166</v>
      </c>
      <c r="B20" s="9"/>
      <c r="C20" s="6"/>
      <c r="D20" s="6"/>
      <c r="E20" s="6"/>
      <c r="F20" s="6"/>
      <c r="G20" s="6"/>
      <c r="H20" s="6"/>
      <c r="I20" s="6"/>
      <c r="J20" s="6"/>
    </row>
    <row r="21" spans="1:12">
      <c r="A21" s="6" t="s">
        <v>167</v>
      </c>
      <c r="B21" s="9"/>
      <c r="C21" s="6"/>
      <c r="D21" s="6"/>
      <c r="E21" s="6"/>
      <c r="F21" s="6"/>
      <c r="G21" s="6"/>
      <c r="H21" s="6"/>
      <c r="I21" s="6"/>
      <c r="J21" s="6"/>
    </row>
    <row r="23" spans="1:12" ht="12.75">
      <c r="A23" s="46"/>
      <c r="B23" s="46"/>
      <c r="C23" s="46"/>
      <c r="D23" s="46"/>
      <c r="E23" s="46"/>
      <c r="F23" s="46"/>
      <c r="G23" s="46"/>
    </row>
    <row r="24" spans="1:12">
      <c r="A24" s="502"/>
      <c r="B24" s="47"/>
      <c r="C24" s="47"/>
      <c r="D24" s="47"/>
      <c r="E24" s="47"/>
      <c r="F24" s="590"/>
      <c r="G24" s="590"/>
    </row>
    <row r="50" spans="10:12" ht="12.75">
      <c r="J50" s="9"/>
      <c r="K50" s="46"/>
      <c r="L50" s="46"/>
    </row>
    <row r="51" spans="10:12" ht="12.75">
      <c r="J51" s="9"/>
      <c r="K51" s="46"/>
      <c r="L51" s="46"/>
    </row>
    <row r="52" spans="10:12" ht="12.75">
      <c r="J52" s="9"/>
      <c r="K52" s="46"/>
      <c r="L52" s="46"/>
    </row>
    <row r="53" spans="10:12" ht="12.75">
      <c r="J53" s="9"/>
      <c r="K53" s="46"/>
      <c r="L53" s="46"/>
    </row>
    <row r="54" spans="10:12" ht="12.75">
      <c r="J54" s="9"/>
      <c r="K54" s="46"/>
      <c r="L54" s="46"/>
    </row>
  </sheetData>
  <mergeCells count="4">
    <mergeCell ref="A6:B6"/>
    <mergeCell ref="F24:G24"/>
    <mergeCell ref="A4:B4"/>
    <mergeCell ref="A11:B11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tabColor rgb="FF00B050"/>
    <pageSetUpPr fitToPage="1"/>
  </sheetPr>
  <dimension ref="A1:N7"/>
  <sheetViews>
    <sheetView zoomScaleNormal="100" workbookViewId="0">
      <selection activeCell="A6" sqref="A6"/>
    </sheetView>
  </sheetViews>
  <sheetFormatPr baseColWidth="10" defaultColWidth="11" defaultRowHeight="12"/>
  <cols>
    <col min="1" max="1" width="22.75" style="4" customWidth="1"/>
    <col min="2" max="2" width="14.25" style="4" customWidth="1"/>
    <col min="3" max="3" width="12.875" style="4" customWidth="1"/>
    <col min="4" max="4" width="11.5" style="4" customWidth="1"/>
    <col min="5" max="6" width="10.375" style="4" customWidth="1"/>
    <col min="7" max="16384" width="11" style="4"/>
  </cols>
  <sheetData>
    <row r="1" spans="1:14" ht="21">
      <c r="A1" s="310" t="s">
        <v>168</v>
      </c>
    </row>
    <row r="2" spans="1:14">
      <c r="A2" s="23"/>
    </row>
    <row r="3" spans="1:14">
      <c r="A3" s="4" t="s">
        <v>169</v>
      </c>
    </row>
    <row r="4" spans="1:14">
      <c r="J4" s="50"/>
      <c r="K4" s="51"/>
    </row>
    <row r="5" spans="1:14">
      <c r="K5" s="51"/>
    </row>
    <row r="7" spans="1:14">
      <c r="L7" s="51"/>
      <c r="N7" s="51"/>
    </row>
  </sheetData>
  <phoneticPr fontId="11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I28"/>
  <sheetViews>
    <sheetView showGridLines="0" workbookViewId="0">
      <selection activeCell="C30" sqref="C30"/>
    </sheetView>
  </sheetViews>
  <sheetFormatPr baseColWidth="10" defaultColWidth="11" defaultRowHeight="12"/>
  <cols>
    <col min="1" max="1" width="30.5" style="4" bestFit="1" customWidth="1"/>
    <col min="2" max="2" width="13" style="4" bestFit="1" customWidth="1"/>
    <col min="3" max="3" width="27.875" style="4" customWidth="1"/>
    <col min="4" max="4" width="11" style="4"/>
    <col min="5" max="5" width="15.625" style="4" customWidth="1"/>
    <col min="6" max="8" width="11" style="4"/>
    <col min="9" max="9" width="20.875" style="4" customWidth="1"/>
    <col min="10" max="16384" width="11" style="4"/>
  </cols>
  <sheetData>
    <row r="1" spans="1:9" ht="21">
      <c r="A1" s="310" t="s">
        <v>170</v>
      </c>
      <c r="B1" s="310"/>
      <c r="C1" s="310"/>
    </row>
    <row r="2" spans="1:9">
      <c r="A2" s="52" t="s">
        <v>36</v>
      </c>
      <c r="B2" s="101"/>
      <c r="C2" s="101"/>
    </row>
    <row r="3" spans="1:9">
      <c r="A3" s="52"/>
      <c r="B3" s="101"/>
      <c r="C3" s="101"/>
    </row>
    <row r="4" spans="1:9" ht="24.75" thickBot="1">
      <c r="A4" s="541">
        <v>2021</v>
      </c>
      <c r="B4" s="110" t="s">
        <v>171</v>
      </c>
      <c r="C4" s="342" t="s">
        <v>172</v>
      </c>
      <c r="F4" s="6"/>
    </row>
    <row r="5" spans="1:9">
      <c r="A5" s="4" t="s">
        <v>101</v>
      </c>
      <c r="B5" s="343">
        <v>19788.464350999999</v>
      </c>
      <c r="C5" s="405">
        <v>17098.267621999999</v>
      </c>
      <c r="F5" s="6"/>
    </row>
    <row r="6" spans="1:9">
      <c r="A6" s="4" t="s">
        <v>102</v>
      </c>
      <c r="B6" s="343">
        <v>37255.370364999995</v>
      </c>
      <c r="C6" s="405">
        <v>34122.242129499995</v>
      </c>
      <c r="F6" s="6"/>
    </row>
    <row r="7" spans="1:9">
      <c r="A7" s="34" t="s">
        <v>173</v>
      </c>
      <c r="B7" s="344">
        <v>57043.834715999998</v>
      </c>
      <c r="C7" s="344">
        <v>51220.509751499994</v>
      </c>
    </row>
    <row r="8" spans="1:9">
      <c r="A8" s="4" t="s">
        <v>174</v>
      </c>
      <c r="B8" s="402">
        <v>108.007419</v>
      </c>
      <c r="C8" s="405">
        <v>125.9390145</v>
      </c>
    </row>
    <row r="9" spans="1:9">
      <c r="A9" s="34" t="s">
        <v>175</v>
      </c>
      <c r="B9" s="344">
        <v>56935.827296999996</v>
      </c>
      <c r="C9" s="344">
        <v>51094.570736999995</v>
      </c>
    </row>
    <row r="10" spans="1:9">
      <c r="B10" s="345"/>
      <c r="C10" s="346"/>
    </row>
    <row r="11" spans="1:9">
      <c r="A11" s="3"/>
      <c r="B11" s="346"/>
      <c r="C11" s="346"/>
      <c r="H11" s="6"/>
      <c r="I11" s="6"/>
    </row>
    <row r="12" spans="1:9">
      <c r="A12" s="3"/>
      <c r="B12" s="346"/>
      <c r="C12" s="346"/>
    </row>
    <row r="13" spans="1:9" ht="24.75" thickBot="1">
      <c r="A13" s="505">
        <v>2020</v>
      </c>
      <c r="B13" s="110" t="s">
        <v>171</v>
      </c>
      <c r="C13" s="342" t="s">
        <v>172</v>
      </c>
    </row>
    <row r="14" spans="1:9" ht="13.5" customHeight="1">
      <c r="A14" s="4" t="s">
        <v>101</v>
      </c>
      <c r="B14" s="343">
        <v>14408.070893</v>
      </c>
      <c r="C14" s="405">
        <v>13756.001094200001</v>
      </c>
    </row>
    <row r="15" spans="1:9">
      <c r="A15" s="4" t="s">
        <v>102</v>
      </c>
      <c r="B15" s="343">
        <v>30989.113893999995</v>
      </c>
      <c r="C15" s="405">
        <v>29691.043059449999</v>
      </c>
    </row>
    <row r="16" spans="1:9">
      <c r="A16" s="65" t="s">
        <v>173</v>
      </c>
      <c r="B16" s="344">
        <v>45397.184786999991</v>
      </c>
      <c r="C16" s="344">
        <v>43447.04415365</v>
      </c>
    </row>
    <row r="17" spans="1:3">
      <c r="A17" s="4" t="s">
        <v>174</v>
      </c>
      <c r="B17" s="402">
        <v>143.87061</v>
      </c>
      <c r="C17" s="405">
        <v>115.77795499999999</v>
      </c>
    </row>
    <row r="18" spans="1:3">
      <c r="A18" s="65" t="s">
        <v>175</v>
      </c>
      <c r="B18" s="344">
        <v>45253.314176999993</v>
      </c>
      <c r="C18" s="344">
        <v>43331.266198650002</v>
      </c>
    </row>
    <row r="19" spans="1:3">
      <c r="B19" s="346"/>
      <c r="C19" s="346"/>
    </row>
    <row r="21" spans="1:3">
      <c r="A21" s="4" t="s">
        <v>176</v>
      </c>
    </row>
    <row r="22" spans="1:3">
      <c r="A22" s="4" t="s">
        <v>177</v>
      </c>
    </row>
    <row r="28" spans="1:3">
      <c r="A28" s="56"/>
    </row>
  </sheetData>
  <phoneticPr fontId="1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tabColor rgb="FF00B050"/>
    <pageSetUpPr fitToPage="1"/>
  </sheetPr>
  <dimension ref="A1:H28"/>
  <sheetViews>
    <sheetView zoomScaleNormal="100" workbookViewId="0">
      <selection activeCell="C27" sqref="C27"/>
    </sheetView>
  </sheetViews>
  <sheetFormatPr baseColWidth="10" defaultColWidth="11" defaultRowHeight="12"/>
  <cols>
    <col min="1" max="1" width="29.875" style="4" customWidth="1"/>
    <col min="2" max="2" width="2.75" style="4" customWidth="1"/>
    <col min="3" max="3" width="7.625" style="4" customWidth="1"/>
    <col min="4" max="4" width="9.5" style="4" customWidth="1"/>
    <col min="5" max="6" width="7.625" style="4" customWidth="1"/>
    <col min="7" max="7" width="11" style="4"/>
    <col min="8" max="8" width="21.25" style="4" customWidth="1"/>
    <col min="9" max="16384" width="11" style="4"/>
  </cols>
  <sheetData>
    <row r="1" spans="1:8" ht="21">
      <c r="A1" s="310" t="s">
        <v>178</v>
      </c>
      <c r="B1" s="504"/>
      <c r="C1" s="103"/>
      <c r="D1" s="504"/>
      <c r="E1" s="504"/>
    </row>
    <row r="2" spans="1:8">
      <c r="A2" s="504" t="s">
        <v>36</v>
      </c>
      <c r="B2" s="504"/>
      <c r="C2" s="41"/>
      <c r="D2" s="504"/>
      <c r="E2" s="504"/>
    </row>
    <row r="3" spans="1:8">
      <c r="B3" s="504"/>
      <c r="C3" s="19"/>
      <c r="D3" s="3"/>
      <c r="E3" s="3"/>
    </row>
    <row r="4" spans="1:8" ht="36.75" thickBot="1">
      <c r="A4" s="505">
        <v>2021</v>
      </c>
      <c r="B4" s="48"/>
      <c r="C4" s="48" t="s">
        <v>179</v>
      </c>
      <c r="D4" s="110" t="s">
        <v>180</v>
      </c>
      <c r="E4" s="48" t="s">
        <v>52</v>
      </c>
    </row>
    <row r="5" spans="1:8">
      <c r="A5" s="4" t="s">
        <v>181</v>
      </c>
      <c r="B5" s="347"/>
      <c r="C5" s="578">
        <v>10</v>
      </c>
      <c r="D5" s="579">
        <v>1.12060249</v>
      </c>
      <c r="E5" s="579">
        <f>+C5+D5</f>
        <v>11.12060249</v>
      </c>
    </row>
    <row r="6" spans="1:8">
      <c r="A6" s="4" t="s">
        <v>182</v>
      </c>
      <c r="B6" s="347"/>
      <c r="C6" s="578">
        <v>2739</v>
      </c>
      <c r="D6" s="579">
        <v>612</v>
      </c>
      <c r="E6" s="579">
        <f t="shared" ref="E6:E10" si="0">+C6+D6</f>
        <v>3351</v>
      </c>
    </row>
    <row r="7" spans="1:8">
      <c r="A7" s="4" t="s">
        <v>183</v>
      </c>
      <c r="B7" s="347"/>
      <c r="C7" s="578">
        <f>84+323</f>
        <v>407</v>
      </c>
      <c r="D7" s="579">
        <v>10.272799730000001</v>
      </c>
      <c r="E7" s="579">
        <f t="shared" si="0"/>
        <v>417.27279972999997</v>
      </c>
    </row>
    <row r="8" spans="1:8">
      <c r="A8" s="4" t="s">
        <v>184</v>
      </c>
      <c r="B8" s="347"/>
      <c r="C8" s="578">
        <v>939</v>
      </c>
      <c r="D8" s="579">
        <v>7</v>
      </c>
      <c r="E8" s="579">
        <f t="shared" si="0"/>
        <v>946</v>
      </c>
    </row>
    <row r="9" spans="1:8">
      <c r="A9" s="4" t="s">
        <v>185</v>
      </c>
      <c r="B9" s="347"/>
      <c r="C9" s="578">
        <v>2.646134E-2</v>
      </c>
      <c r="D9" s="579">
        <v>0.47353866</v>
      </c>
      <c r="E9" s="579">
        <f t="shared" si="0"/>
        <v>0.5</v>
      </c>
    </row>
    <row r="10" spans="1:8">
      <c r="A10" s="4" t="s">
        <v>186</v>
      </c>
      <c r="B10" s="347"/>
      <c r="C10" s="578">
        <v>11547</v>
      </c>
      <c r="D10" s="579">
        <v>231</v>
      </c>
      <c r="E10" s="579">
        <f t="shared" si="0"/>
        <v>11778</v>
      </c>
    </row>
    <row r="11" spans="1:8">
      <c r="A11" s="4" t="s">
        <v>187</v>
      </c>
      <c r="B11" s="347"/>
      <c r="C11" s="578">
        <f>SUM(C5:C10)</f>
        <v>15642.02646134</v>
      </c>
      <c r="D11" s="578">
        <f t="shared" ref="D11:E11" si="1">SUM(D5:D10)</f>
        <v>861.86694088000002</v>
      </c>
      <c r="E11" s="578">
        <f t="shared" si="1"/>
        <v>16503.893402219997</v>
      </c>
    </row>
    <row r="12" spans="1:8">
      <c r="A12" s="57" t="s">
        <v>102</v>
      </c>
      <c r="B12" s="349"/>
      <c r="C12" s="580">
        <f>16884-54</f>
        <v>16830</v>
      </c>
      <c r="D12" s="580">
        <v>469</v>
      </c>
      <c r="E12" s="580">
        <f>C12+D12</f>
        <v>17299</v>
      </c>
    </row>
    <row r="13" spans="1:8">
      <c r="A13" s="65" t="s">
        <v>188</v>
      </c>
      <c r="B13" s="37"/>
      <c r="C13" s="581">
        <f>SUM(C11:C12)</f>
        <v>32472.02646134</v>
      </c>
      <c r="D13" s="581">
        <f t="shared" ref="D13:E13" si="2">SUM(D11:D12)</f>
        <v>1330.8669408800001</v>
      </c>
      <c r="E13" s="581">
        <f t="shared" si="2"/>
        <v>33802.893402219997</v>
      </c>
      <c r="G13" s="25"/>
      <c r="H13" s="73"/>
    </row>
    <row r="14" spans="1:8">
      <c r="B14" s="504"/>
      <c r="C14" s="19"/>
      <c r="D14" s="3"/>
      <c r="E14" s="3"/>
    </row>
    <row r="15" spans="1:8">
      <c r="B15" s="504"/>
      <c r="C15" s="19"/>
      <c r="D15" s="3"/>
      <c r="E15" s="3"/>
    </row>
    <row r="16" spans="1:8">
      <c r="B16" s="504"/>
      <c r="C16" s="19"/>
      <c r="D16" s="3"/>
      <c r="E16" s="3"/>
    </row>
    <row r="17" spans="1:8" ht="36.75" thickBot="1">
      <c r="A17" s="505">
        <v>2020</v>
      </c>
      <c r="B17" s="48"/>
      <c r="C17" s="48" t="s">
        <v>179</v>
      </c>
      <c r="D17" s="110" t="s">
        <v>180</v>
      </c>
      <c r="E17" s="48" t="s">
        <v>52</v>
      </c>
      <c r="F17" s="19"/>
      <c r="G17" s="19"/>
    </row>
    <row r="18" spans="1:8">
      <c r="A18" s="4" t="s">
        <v>181</v>
      </c>
      <c r="B18" s="347"/>
      <c r="C18" s="348">
        <v>12.95335865</v>
      </c>
      <c r="D18" s="193">
        <v>1.12060249</v>
      </c>
      <c r="E18" s="193">
        <f>+C18+D18</f>
        <v>14.07396114</v>
      </c>
      <c r="F18" s="43"/>
    </row>
    <row r="19" spans="1:8">
      <c r="A19" s="4" t="s">
        <v>182</v>
      </c>
      <c r="B19" s="347"/>
      <c r="C19" s="348">
        <v>2509.3019503999994</v>
      </c>
      <c r="D19" s="193">
        <v>500.54926222</v>
      </c>
      <c r="E19" s="193">
        <f t="shared" ref="E19:E23" si="3">+C19+D19</f>
        <v>3009.8512126199994</v>
      </c>
      <c r="F19" s="43"/>
    </row>
    <row r="20" spans="1:8">
      <c r="A20" s="4" t="s">
        <v>183</v>
      </c>
      <c r="B20" s="347"/>
      <c r="C20" s="348">
        <v>346.16785957000002</v>
      </c>
      <c r="D20" s="193">
        <v>10.272799730000001</v>
      </c>
      <c r="E20" s="193">
        <f t="shared" si="3"/>
        <v>356.44065929999999</v>
      </c>
      <c r="F20" s="43"/>
    </row>
    <row r="21" spans="1:8">
      <c r="A21" s="4" t="s">
        <v>184</v>
      </c>
      <c r="B21" s="347"/>
      <c r="C21" s="348">
        <v>770.61793459999717</v>
      </c>
      <c r="D21" s="193">
        <v>300.79938222000021</v>
      </c>
      <c r="E21" s="193">
        <f t="shared" si="3"/>
        <v>1071.4173168199973</v>
      </c>
      <c r="F21" s="43"/>
      <c r="H21" s="3"/>
    </row>
    <row r="22" spans="1:8">
      <c r="A22" s="4" t="s">
        <v>185</v>
      </c>
      <c r="B22" s="347"/>
      <c r="C22" s="348">
        <v>2.646134E-2</v>
      </c>
      <c r="D22" s="193">
        <v>0.47353866</v>
      </c>
      <c r="E22" s="193">
        <f t="shared" si="3"/>
        <v>0.5</v>
      </c>
      <c r="F22" s="43"/>
    </row>
    <row r="23" spans="1:8">
      <c r="A23" s="4" t="s">
        <v>186</v>
      </c>
      <c r="B23" s="347"/>
      <c r="C23" s="348">
        <v>10046.932435440003</v>
      </c>
      <c r="D23" s="193">
        <v>377.95956922000005</v>
      </c>
      <c r="E23" s="193">
        <f t="shared" si="3"/>
        <v>10424.892004660003</v>
      </c>
      <c r="F23" s="43"/>
    </row>
    <row r="24" spans="1:8">
      <c r="A24" s="4" t="s">
        <v>187</v>
      </c>
      <c r="B24" s="347"/>
      <c r="C24" s="348">
        <f>SUM(C18:C23)</f>
        <v>13686</v>
      </c>
      <c r="D24" s="348">
        <f t="shared" ref="D24:E24" si="4">SUM(D18:D23)</f>
        <v>1191.1751545400002</v>
      </c>
      <c r="E24" s="348">
        <f t="shared" si="4"/>
        <v>14877.17515454</v>
      </c>
      <c r="F24" s="43"/>
    </row>
    <row r="25" spans="1:8">
      <c r="A25" s="57" t="s">
        <v>102</v>
      </c>
      <c r="B25" s="349"/>
      <c r="C25" s="194">
        <f>14536+9</f>
        <v>14545</v>
      </c>
      <c r="D25" s="194">
        <f>454+131</f>
        <v>585</v>
      </c>
      <c r="E25" s="194">
        <f>C25+D25</f>
        <v>15130</v>
      </c>
      <c r="F25" s="43"/>
    </row>
    <row r="26" spans="1:8">
      <c r="A26" s="65" t="s">
        <v>188</v>
      </c>
      <c r="B26" s="37"/>
      <c r="C26" s="268">
        <f>SUM(C24:C25)</f>
        <v>28231</v>
      </c>
      <c r="D26" s="268">
        <f t="shared" ref="D26:E26" si="5">SUM(D24:D25)</f>
        <v>1776.1751545400002</v>
      </c>
      <c r="E26" s="268">
        <f t="shared" si="5"/>
        <v>30007.17515454</v>
      </c>
      <c r="F26" s="43"/>
    </row>
    <row r="28" spans="1:8">
      <c r="A28" s="4" t="s">
        <v>189</v>
      </c>
    </row>
  </sheetData>
  <phoneticPr fontId="1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4414740EFB4C820770621D7159A3" ma:contentTypeVersion="2" ma:contentTypeDescription="Create a new document." ma:contentTypeScope="" ma:versionID="511b5347395e0c43b348394748798e54">
  <xsd:schema xmlns:xsd="http://www.w3.org/2001/XMLSchema" xmlns:xs="http://www.w3.org/2001/XMLSchema" xmlns:p="http://schemas.microsoft.com/office/2006/metadata/properties" xmlns:ns2="4315fb67-519e-4616-947a-3076539a5839" targetNamespace="http://schemas.microsoft.com/office/2006/metadata/properties" ma:root="true" ma:fieldsID="e8a1b51020b384bd81573df5eccbb05c" ns2:_="">
    <xsd:import namespace="4315fb67-519e-4616-947a-3076539a5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5fb67-519e-4616-947a-3076539a5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4BB736-9957-4501-A59C-CDC9A5235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F27BCA-A826-4BEF-A660-C4F4B0D189FC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4315fb67-519e-4616-947a-3076539a5839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9350D1-1B86-4626-9F24-8D89C4A80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5fb67-519e-4616-947a-3076539a5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20</vt:i4>
      </vt:variant>
    </vt:vector>
  </HeadingPairs>
  <TitlesOfParts>
    <vt:vector size="49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'2'!Utskriftsområde</vt:lpstr>
      <vt:lpstr>'21'!Utskriftsområde</vt:lpstr>
      <vt:lpstr>'22'!Utskriftsområde</vt:lpstr>
      <vt:lpstr>'26'!Utskriftsområde</vt:lpstr>
      <vt:lpstr>'27'!Utskriftsområde</vt:lpstr>
      <vt:lpstr>'28'!Utskriftsområde</vt:lpstr>
      <vt:lpstr>'3'!Utskriftsområde</vt:lpstr>
      <vt:lpstr>'5'!Utskriftsområde</vt:lpstr>
      <vt:lpstr>'6'!Utskriftsområde</vt:lpstr>
      <vt:lpstr>'7'!Utskriftsområde</vt:lpstr>
    </vt:vector>
  </TitlesOfParts>
  <Manager/>
  <Company>SR-Bank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hjustnes</dc:creator>
  <cp:keywords/>
  <dc:description/>
  <cp:lastModifiedBy>Eli Svardal</cp:lastModifiedBy>
  <cp:revision/>
  <dcterms:created xsi:type="dcterms:W3CDTF">2008-04-01T14:46:24Z</dcterms:created>
  <dcterms:modified xsi:type="dcterms:W3CDTF">2022-08-18T10:28:01Z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809a7-3794-4347-8703-acc6c58e2a7b_Enabled">
    <vt:lpwstr>True</vt:lpwstr>
  </property>
  <property fmtid="{D5CDD505-2E9C-101B-9397-08002B2CF9AE}" pid="3" name="MSIP_Label_6b5809a7-3794-4347-8703-acc6c58e2a7b_SiteId">
    <vt:lpwstr>aa041025-ad66-491f-b117-929458960abd</vt:lpwstr>
  </property>
  <property fmtid="{D5CDD505-2E9C-101B-9397-08002B2CF9AE}" pid="4" name="MSIP_Label_6b5809a7-3794-4347-8703-acc6c58e2a7b_Owner">
    <vt:lpwstr>Frank.Skogen@sr-bank.no</vt:lpwstr>
  </property>
  <property fmtid="{D5CDD505-2E9C-101B-9397-08002B2CF9AE}" pid="5" name="MSIP_Label_6b5809a7-3794-4347-8703-acc6c58e2a7b_SetDate">
    <vt:lpwstr>2020-02-18T19:51:07.0431106Z</vt:lpwstr>
  </property>
  <property fmtid="{D5CDD505-2E9C-101B-9397-08002B2CF9AE}" pid="6" name="MSIP_Label_6b5809a7-3794-4347-8703-acc6c58e2a7b_Name">
    <vt:lpwstr>Fortrolig</vt:lpwstr>
  </property>
  <property fmtid="{D5CDD505-2E9C-101B-9397-08002B2CF9AE}" pid="7" name="MSIP_Label_6b5809a7-3794-4347-8703-acc6c58e2a7b_Application">
    <vt:lpwstr>Microsoft Azure Information Protection</vt:lpwstr>
  </property>
  <property fmtid="{D5CDD505-2E9C-101B-9397-08002B2CF9AE}" pid="8" name="MSIP_Label_6b5809a7-3794-4347-8703-acc6c58e2a7b_ActionId">
    <vt:lpwstr>72a4d0b5-c8b8-46ef-b985-2e155b7d8b8e</vt:lpwstr>
  </property>
  <property fmtid="{D5CDD505-2E9C-101B-9397-08002B2CF9AE}" pid="9" name="MSIP_Label_6b5809a7-3794-4347-8703-acc6c58e2a7b_Extended_MSFT_Method">
    <vt:lpwstr>Manual</vt:lpwstr>
  </property>
  <property fmtid="{D5CDD505-2E9C-101B-9397-08002B2CF9AE}" pid="10" name="ContentTypeId">
    <vt:lpwstr>0x01010082F24414740EFB4C820770621D7159A3</vt:lpwstr>
  </property>
</Properties>
</file>